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<sst xmlns="http://schemas.openxmlformats.org/spreadsheetml/2006/main" count="79" uniqueCount="78">
  <si>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</si>
  <si>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</si>
  <si>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</si>
  <si>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</si>
  <si>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</si>
  <si>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</si>
  <si>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</si>
  <si>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</si>
  <si>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</si>
  <si>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</si>
  <si>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</si>
  <si>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</si>
  <si>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</si>
  <si>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</si>
  <si>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</si>
  <si>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</si>
  <si>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</si>
  <si>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</si>
  <si>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</si>
  <si>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</si>
  <si>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</si>
  <si>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</si>
  <si>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</si>
  <si>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</si>
  <si>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</si>
  <si>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</si>
  <si>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</si>
  <si>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</si>
  <si>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</si>
  <si>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</si>
  <si>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</si>
  <si>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</si>
  <si>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</si>
  <si>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</si>
  <si>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</si>
  <si>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</si>
  <si>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</si>
  <si>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</si>
  <si>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</si>
  <si>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</si>
  <si>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</si>
  <si>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</si>
  <si>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</si>
  <si>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</si>
  <si>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</si>
  <si>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</si>
  <si>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</si>
  <si>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</si>
  <si>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</si>
  <si>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</si>
  <si>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</si>
  <si>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</si>
  <si>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</si>
  <si>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</si>
  <si>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</si>
  <si>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</si>
  <si>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</si>
  <si>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</si>
  <si>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</si>
  <si>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</si>
  <si>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</si>
  <si>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</si>
  <si>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</si>
  <si>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</si>
  <si>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</si>
  <si>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</si>
  <si>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</si>
  <si>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</si>
  <si>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</si>
  <si>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</si>
  <si>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</si>
  <si>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</si>
  <si>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</si>
  <si>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</si>
  <si>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</si>
  <si>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10/09/19 - VENCIMENTO 17/09/19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</si>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</sst>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120572</v>
      </c>
      <c r="C7" s="10">
        <f>C8+C11</f>
        <v>143048</v>
      </c>
      <c r="D7" s="10">
        <f aca="true" t="shared" si="0" ref="D7:K7">D8+D11</f>
        <v>408472</v>
      </c>
      <c r="E7" s="10">
        <f t="shared" si="0"/>
        <v>331455</v>
      </c>
      <c r="F7" s="10">
        <f t="shared" si="0"/>
        <v>321602</v>
      </c>
      <c r="G7" s="10">
        <f t="shared" si="0"/>
        <v>196366</v>
      </c>
      <c r="H7" s="10">
        <f t="shared" si="0"/>
        <v>95515</v>
      </c>
      <c r="I7" s="10">
        <f t="shared" si="0"/>
        <v>149615</v>
      </c>
      <c r="J7" s="10">
        <f t="shared" si="0"/>
        <v>177704</v>
      </c>
      <c r="K7" s="10">
        <f t="shared" si="0"/>
        <v>294259</v>
      </c>
      <c r="L7" s="10">
        <f>SUM(B7:K7)</f>
        <v>2238608</v>
      </c>
      <c r="M7" s="11"/>
    </row>
    <row r="8" spans="1:13" ht="17.25" customHeight="1">
      <c r="A8" s="12" t="s">
        <v>18</v>
      </c>
      <c r="B8" s="13">
        <f>B9+B10</f>
        <v>7155</v>
      </c>
      <c r="C8" s="13">
        <f aca="true" t="shared" si="1" ref="C8:K8">C9+C10</f>
        <v>7807</v>
      </c>
      <c r="D8" s="13">
        <f t="shared" si="1"/>
        <v>23424</v>
      </c>
      <c r="E8" s="13">
        <f t="shared" si="1"/>
        <v>16609</v>
      </c>
      <c r="F8" s="13">
        <f t="shared" si="1"/>
        <v>15046</v>
      </c>
      <c r="G8" s="13">
        <f t="shared" si="1"/>
        <v>11435</v>
      </c>
      <c r="H8" s="13">
        <f t="shared" si="1"/>
        <v>5156</v>
      </c>
      <c r="I8" s="13">
        <f t="shared" si="1"/>
        <v>7374</v>
      </c>
      <c r="J8" s="13">
        <f t="shared" si="1"/>
        <v>11146</v>
      </c>
      <c r="K8" s="13">
        <f t="shared" si="1"/>
        <v>16482</v>
      </c>
      <c r="L8" s="13">
        <f>SUM(B8:K8)</f>
        <v>121634</v>
      </c>
      <c r="M8"/>
    </row>
    <row r="9" spans="1:13" ht="17.25" customHeight="1">
      <c r="A9" s="14" t="s">
        <v>19</v>
      </c>
      <c r="B9" s="15">
        <v>7155</v>
      </c>
      <c r="C9" s="15">
        <v>7807</v>
      </c>
      <c r="D9" s="15">
        <v>23424</v>
      </c>
      <c r="E9" s="15">
        <v>16609</v>
      </c>
      <c r="F9" s="15">
        <v>15046</v>
      </c>
      <c r="G9" s="15">
        <v>11435</v>
      </c>
      <c r="H9" s="15">
        <v>5156</v>
      </c>
      <c r="I9" s="15">
        <v>7374</v>
      </c>
      <c r="J9" s="15">
        <v>11146</v>
      </c>
      <c r="K9" s="15">
        <v>16482</v>
      </c>
      <c r="L9" s="13">
        <f>SUM(B9:K9)</f>
        <v>121634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113417</v>
      </c>
      <c r="C11" s="15">
        <v>135241</v>
      </c>
      <c r="D11" s="15">
        <v>385048</v>
      </c>
      <c r="E11" s="15">
        <v>314846</v>
      </c>
      <c r="F11" s="15">
        <v>306556</v>
      </c>
      <c r="G11" s="15">
        <v>184931</v>
      </c>
      <c r="H11" s="15">
        <v>90359</v>
      </c>
      <c r="I11" s="15">
        <v>142241</v>
      </c>
      <c r="J11" s="15">
        <v>166558</v>
      </c>
      <c r="K11" s="15">
        <v>277777</v>
      </c>
      <c r="L11" s="13">
        <f>SUM(B11:K11)</f>
        <v>2116974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716766.6799999999</v>
      </c>
      <c r="C17" s="25">
        <f aca="true" t="shared" si="2" ref="C17:K17">C18+C19+C20+C21+C22+C23+C24</f>
        <v>470431.91</v>
      </c>
      <c r="D17" s="25">
        <f t="shared" si="2"/>
        <v>1559578.9200000002</v>
      </c>
      <c r="E17" s="25">
        <f t="shared" si="2"/>
        <v>1300281.73</v>
      </c>
      <c r="F17" s="25">
        <f t="shared" si="2"/>
        <v>1112902.11</v>
      </c>
      <c r="G17" s="25">
        <f t="shared" si="2"/>
        <v>791496.92</v>
      </c>
      <c r="H17" s="25">
        <f t="shared" si="2"/>
        <v>345999.86</v>
      </c>
      <c r="I17" s="25">
        <f t="shared" si="2"/>
        <v>526669.7200000001</v>
      </c>
      <c r="J17" s="25">
        <f t="shared" si="2"/>
        <v>729717.85</v>
      </c>
      <c r="K17" s="25">
        <f t="shared" si="2"/>
        <v>950189.58</v>
      </c>
      <c r="L17" s="25">
        <f>L18+L19+L20+L21+L22+L23+L24</f>
        <v>8504035.280000001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694048.6</v>
      </c>
      <c r="C18" s="33">
        <f t="shared" si="3"/>
        <v>443677.68</v>
      </c>
      <c r="D18" s="33">
        <f t="shared" si="3"/>
        <v>1508813.87</v>
      </c>
      <c r="E18" s="33">
        <f t="shared" si="3"/>
        <v>1238183.3</v>
      </c>
      <c r="F18" s="33">
        <f t="shared" si="3"/>
        <v>1063473.49</v>
      </c>
      <c r="G18" s="33">
        <f t="shared" si="3"/>
        <v>713535.13</v>
      </c>
      <c r="H18" s="33">
        <f t="shared" si="3"/>
        <v>382403.85</v>
      </c>
      <c r="I18" s="33">
        <f t="shared" si="3"/>
        <v>497514.76</v>
      </c>
      <c r="J18" s="33">
        <f t="shared" si="3"/>
        <v>636251.4</v>
      </c>
      <c r="K18" s="33">
        <f t="shared" si="3"/>
        <v>860207.33</v>
      </c>
      <c r="L18" s="33">
        <f aca="true" t="shared" si="4" ref="L18:L24">SUM(B18:K18)</f>
        <v>8038109.41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22757.59</v>
      </c>
      <c r="C19" s="33">
        <f t="shared" si="5"/>
        <v>26754.23</v>
      </c>
      <c r="D19" s="33">
        <f t="shared" si="5"/>
        <v>50765.05</v>
      </c>
      <c r="E19" s="33">
        <f t="shared" si="5"/>
        <v>62098.43</v>
      </c>
      <c r="F19" s="33">
        <f t="shared" si="5"/>
        <v>44319.72</v>
      </c>
      <c r="G19" s="33">
        <f t="shared" si="5"/>
        <v>77961.79</v>
      </c>
      <c r="H19" s="33">
        <f t="shared" si="5"/>
        <v>-38976.74</v>
      </c>
      <c r="I19" s="33">
        <f t="shared" si="5"/>
        <v>45766.73</v>
      </c>
      <c r="J19" s="33">
        <f t="shared" si="5"/>
        <v>83388.62</v>
      </c>
      <c r="K19" s="33">
        <f t="shared" si="5"/>
        <v>78151.75</v>
      </c>
      <c r="L19" s="33">
        <f t="shared" si="4"/>
        <v>452987.17</v>
      </c>
      <c r="M19"/>
    </row>
    <row r="20" spans="1:13" ht="17.25" customHeight="1">
      <c r="A20" s="27" t="s">
        <v>26</v>
      </c>
      <c r="B20" s="33">
        <v>2383.6</v>
      </c>
      <c r="C20" s="33">
        <v>0</v>
      </c>
      <c r="D20" s="33">
        <v>0</v>
      </c>
      <c r="E20" s="33">
        <v>0</v>
      </c>
      <c r="F20" s="33">
        <v>18125.04</v>
      </c>
      <c r="G20" s="33">
        <v>0</v>
      </c>
      <c r="H20" s="33">
        <v>1204.76</v>
      </c>
      <c r="I20" s="33">
        <v>613.43</v>
      </c>
      <c r="J20" s="33">
        <v>10077.83</v>
      </c>
      <c r="K20" s="33">
        <v>11830.5</v>
      </c>
      <c r="L20" s="33">
        <f t="shared" si="4"/>
        <v>44235.159999999996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0</v>
      </c>
      <c r="F22" s="33">
        <v>-14384.13</v>
      </c>
      <c r="G22" s="33">
        <v>0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-35400.43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-163881.66999999993</v>
      </c>
      <c r="C27" s="33">
        <f t="shared" si="6"/>
        <v>-22833.439999999966</v>
      </c>
      <c r="D27" s="33">
        <f t="shared" si="6"/>
        <v>-79220.80999999987</v>
      </c>
      <c r="E27" s="33">
        <f t="shared" si="6"/>
        <v>29556.95999999992</v>
      </c>
      <c r="F27" s="33">
        <f t="shared" si="6"/>
        <v>3796.849999999904</v>
      </c>
      <c r="G27" s="33">
        <f t="shared" si="6"/>
        <v>-23250.5</v>
      </c>
      <c r="H27" s="33">
        <f t="shared" si="6"/>
        <v>-22163.070000000018</v>
      </c>
      <c r="I27" s="33">
        <f t="shared" si="6"/>
        <v>97247.23</v>
      </c>
      <c r="J27" s="33">
        <f t="shared" si="6"/>
        <v>-133176.57</v>
      </c>
      <c r="K27" s="33">
        <f t="shared" si="6"/>
        <v>-24902.150000000052</v>
      </c>
      <c r="L27" s="33">
        <f aca="true" t="shared" si="7" ref="L27:L33">SUM(B27:K27)</f>
        <v>-338827.17000000004</v>
      </c>
      <c r="M27"/>
    </row>
    <row r="28" spans="1:13" ht="18.75" customHeight="1">
      <c r="A28" s="27" t="s">
        <v>30</v>
      </c>
      <c r="B28" s="33">
        <f>B29+B30+B31+B32</f>
        <v>-30766.5</v>
      </c>
      <c r="C28" s="33">
        <f aca="true" t="shared" si="8" ref="C28:K28">C29+C30+C31+C32</f>
        <v>-33570.1</v>
      </c>
      <c r="D28" s="33">
        <f t="shared" si="8"/>
        <v>-100723.2</v>
      </c>
      <c r="E28" s="33">
        <f t="shared" si="8"/>
        <v>-71418.7</v>
      </c>
      <c r="F28" s="33">
        <f t="shared" si="8"/>
        <v>-64697.8</v>
      </c>
      <c r="G28" s="33">
        <f t="shared" si="8"/>
        <v>-49170.5</v>
      </c>
      <c r="H28" s="33">
        <f t="shared" si="8"/>
        <v>-22170.8</v>
      </c>
      <c r="I28" s="33">
        <f t="shared" si="8"/>
        <v>-62912.770000000004</v>
      </c>
      <c r="J28" s="33">
        <f t="shared" si="8"/>
        <v>-47927.8</v>
      </c>
      <c r="K28" s="33">
        <f t="shared" si="8"/>
        <v>-70872.6</v>
      </c>
      <c r="L28" s="33">
        <f t="shared" si="7"/>
        <v>-554230.77</v>
      </c>
      <c r="M28"/>
    </row>
    <row r="29" spans="1:13" s="36" customFormat="1" ht="18.75" customHeight="1">
      <c r="A29" s="34" t="s">
        <v>76</v>
      </c>
      <c r="B29" s="33">
        <f>-ROUND((B8)*$E$3,2)</f>
        <v>-30766.5</v>
      </c>
      <c r="C29" s="33">
        <f aca="true" t="shared" si="9" ref="C29:K29">-ROUND((C8)*$E$3,2)</f>
        <v>-33570.1</v>
      </c>
      <c r="D29" s="33">
        <f t="shared" si="9"/>
        <v>-100723.2</v>
      </c>
      <c r="E29" s="33">
        <f t="shared" si="9"/>
        <v>-71418.7</v>
      </c>
      <c r="F29" s="33">
        <f t="shared" si="9"/>
        <v>-64697.8</v>
      </c>
      <c r="G29" s="33">
        <f t="shared" si="9"/>
        <v>-49170.5</v>
      </c>
      <c r="H29" s="33">
        <f t="shared" si="9"/>
        <v>-22170.8</v>
      </c>
      <c r="I29" s="33">
        <f t="shared" si="9"/>
        <v>-31708.2</v>
      </c>
      <c r="J29" s="33">
        <f t="shared" si="9"/>
        <v>-47927.8</v>
      </c>
      <c r="K29" s="33">
        <f t="shared" si="9"/>
        <v>-70872.6</v>
      </c>
      <c r="L29" s="33">
        <f t="shared" si="7"/>
        <v>-523026.19999999995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-25.16</v>
      </c>
      <c r="J30" s="17">
        <v>0</v>
      </c>
      <c r="K30" s="17">
        <v>0</v>
      </c>
      <c r="L30" s="28">
        <f t="shared" si="7"/>
        <v>-25.16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-291.7</v>
      </c>
      <c r="J31" s="17">
        <v>0</v>
      </c>
      <c r="K31" s="17">
        <v>0</v>
      </c>
      <c r="L31" s="33">
        <f t="shared" si="7"/>
        <v>-291.7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-30887.71</v>
      </c>
      <c r="J32" s="17">
        <v>0</v>
      </c>
      <c r="K32" s="17">
        <v>0</v>
      </c>
      <c r="L32" s="33">
        <f t="shared" si="7"/>
        <v>-30887.71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-133115.16999999993</v>
      </c>
      <c r="C33" s="38">
        <f t="shared" si="10"/>
        <v>10736.660000000033</v>
      </c>
      <c r="D33" s="38">
        <f t="shared" si="10"/>
        <v>21502.39000000013</v>
      </c>
      <c r="E33" s="38">
        <f t="shared" si="10"/>
        <v>100975.65999999992</v>
      </c>
      <c r="F33" s="38">
        <f t="shared" si="10"/>
        <v>68494.6499999999</v>
      </c>
      <c r="G33" s="38">
        <f t="shared" si="10"/>
        <v>25920</v>
      </c>
      <c r="H33" s="38">
        <f t="shared" si="10"/>
        <v>7.7299999999813735</v>
      </c>
      <c r="I33" s="38">
        <f t="shared" si="10"/>
        <v>160160</v>
      </c>
      <c r="J33" s="38">
        <f t="shared" si="10"/>
        <v>-85248.77000000002</v>
      </c>
      <c r="K33" s="38">
        <f t="shared" si="10"/>
        <v>45970.44999999995</v>
      </c>
      <c r="L33" s="33">
        <f t="shared" si="7"/>
        <v>215403.59999999998</v>
      </c>
      <c r="M33"/>
    </row>
    <row r="34" spans="1:13" ht="18.75" customHeight="1">
      <c r="A34" s="37" t="s">
        <v>35</v>
      </c>
      <c r="B34" s="17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671295.4</v>
      </c>
      <c r="C42" s="17">
        <v>679200.23</v>
      </c>
      <c r="D42" s="17">
        <v>2189389.77</v>
      </c>
      <c r="E42" s="17">
        <v>1619910</v>
      </c>
      <c r="F42" s="17">
        <v>1559112.43</v>
      </c>
      <c r="G42" s="17">
        <v>735480</v>
      </c>
      <c r="H42" s="17">
        <v>597143.24</v>
      </c>
      <c r="I42" s="17">
        <v>540000</v>
      </c>
      <c r="J42" s="17">
        <v>930662.11</v>
      </c>
      <c r="K42" s="17">
        <v>1255973.94</v>
      </c>
      <c r="L42" s="17">
        <f>SUM(B42:K42)</f>
        <v>10778167.12</v>
      </c>
    </row>
    <row r="43" spans="1:12" ht="18.75" customHeight="1">
      <c r="A43" s="37" t="s">
        <v>44</v>
      </c>
      <c r="B43" s="17">
        <v>-721417.11</v>
      </c>
      <c r="C43" s="17">
        <v>-668463.57</v>
      </c>
      <c r="D43" s="17">
        <v>-2167887.38</v>
      </c>
      <c r="E43" s="17">
        <v>-1512162</v>
      </c>
      <c r="F43" s="17">
        <v>-1490617.78</v>
      </c>
      <c r="G43" s="17">
        <v>-709560</v>
      </c>
      <c r="H43" s="17">
        <v>-589242.65</v>
      </c>
      <c r="I43" s="17">
        <v>-379840</v>
      </c>
      <c r="J43" s="17">
        <v>-1015910.88</v>
      </c>
      <c r="K43" s="17">
        <v>-1210003.49</v>
      </c>
      <c r="L43" s="17">
        <f>SUM(B43:K43)</f>
        <v>-10465104.860000001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552885.01</v>
      </c>
      <c r="C48" s="41">
        <f aca="true" t="shared" si="12" ref="C48:K48">IF(C17+C27+C40+C49&lt;0,0,C17+C27+C49)</f>
        <v>447598.47000000003</v>
      </c>
      <c r="D48" s="41">
        <f t="shared" si="12"/>
        <v>1480358.1100000003</v>
      </c>
      <c r="E48" s="41">
        <f t="shared" si="12"/>
        <v>1329838.69</v>
      </c>
      <c r="F48" s="41">
        <f t="shared" si="12"/>
        <v>1116698.96</v>
      </c>
      <c r="G48" s="41">
        <f t="shared" si="12"/>
        <v>768246.42</v>
      </c>
      <c r="H48" s="41">
        <f t="shared" si="12"/>
        <v>323836.79</v>
      </c>
      <c r="I48" s="41">
        <f t="shared" si="12"/>
        <v>623916.9500000001</v>
      </c>
      <c r="J48" s="41">
        <f t="shared" si="12"/>
        <v>596541.28</v>
      </c>
      <c r="K48" s="41">
        <f t="shared" si="12"/>
        <v>925287.4299999999</v>
      </c>
      <c r="L48" s="42">
        <f>SUM(B48:K48)</f>
        <v>8165208.11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552885.01</v>
      </c>
      <c r="C54" s="41">
        <f aca="true" t="shared" si="14" ref="C54:J54">SUM(C55:C66)</f>
        <v>447598.47000000003</v>
      </c>
      <c r="D54" s="41">
        <f t="shared" si="14"/>
        <v>1480358.11</v>
      </c>
      <c r="E54" s="41">
        <f t="shared" si="14"/>
        <v>1329838.68</v>
      </c>
      <c r="F54" s="41">
        <f t="shared" si="14"/>
        <v>1116698.96</v>
      </c>
      <c r="G54" s="41">
        <f t="shared" si="14"/>
        <v>768246.43</v>
      </c>
      <c r="H54" s="41">
        <f t="shared" si="14"/>
        <v>323836.79</v>
      </c>
      <c r="I54" s="41">
        <f>SUM(I55:I69)</f>
        <v>623916.95</v>
      </c>
      <c r="J54" s="41">
        <f t="shared" si="14"/>
        <v>596541.28</v>
      </c>
      <c r="K54" s="41">
        <f>SUM(K55:K68)</f>
        <v>925287.4299999999</v>
      </c>
      <c r="L54" s="46">
        <f>SUM(B54:K54)</f>
        <v>8165208.109999999</v>
      </c>
      <c r="M54" s="40"/>
    </row>
    <row r="55" spans="1:13" ht="18.75" customHeight="1">
      <c r="A55" s="47" t="s">
        <v>51</v>
      </c>
      <c r="B55" s="48">
        <v>552885.01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552885.01</v>
      </c>
      <c r="M55" s="40"/>
    </row>
    <row r="56" spans="1:12" ht="18.75" customHeight="1">
      <c r="A56" s="47" t="s">
        <v>61</v>
      </c>
      <c r="B56" s="17">
        <v>0</v>
      </c>
      <c r="C56" s="48">
        <v>392364.82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392364.82</v>
      </c>
    </row>
    <row r="57" spans="1:12" ht="18.75" customHeight="1">
      <c r="A57" s="47" t="s">
        <v>62</v>
      </c>
      <c r="B57" s="17">
        <v>0</v>
      </c>
      <c r="C57" s="48">
        <v>55233.65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55233.65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1480358.11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1480358.11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1329838.68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1329838.68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1116698.96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1116698.96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768246.43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768246.43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323836.79</v>
      </c>
      <c r="I62" s="17">
        <v>0</v>
      </c>
      <c r="J62" s="17">
        <v>0</v>
      </c>
      <c r="K62" s="17">
        <v>0</v>
      </c>
      <c r="L62" s="46">
        <f t="shared" si="15"/>
        <v>323836.79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623916.95</v>
      </c>
      <c r="J63" s="17">
        <v>0</v>
      </c>
      <c r="K63" s="17">
        <v>0</v>
      </c>
      <c r="L63" s="46">
        <f t="shared" si="15"/>
        <v>623916.95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596541.28</v>
      </c>
      <c r="K64" s="17">
        <v>0</v>
      </c>
      <c r="L64" s="46">
        <f t="shared" si="15"/>
        <v>596541.28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372890.83</v>
      </c>
      <c r="L65" s="46">
        <f t="shared" si="15"/>
        <v>372890.83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552396.6</v>
      </c>
      <c r="L67" s="46">
        <f>SUM(B67:K67)</f>
        <v>552396.6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1" ht="18" customHeight="1">
      <c r="A69" s="52" t="s">
        <v>58</v>
      </c>
      <c r="H69"/>
      <c r="I69"/>
      <c r="J69"/>
      <c r="K69"/>
    </row>
    <row r="70" spans="1:11" ht="18" customHeight="1">
      <c r="A70" s="55"/>
      <c r="I70"/>
      <c r="J70"/>
      <c r="K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2021-05-18T17:21:41Z</dcterms:modified>
  <cp:category/>
  <cp:version/>
  <cp:contentType/>
  <cp:contentStatus/>
</cp:coreProperties>
</file>