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<sst xmlns="http://schemas.openxmlformats.org/spreadsheetml/2006/main" count="79" uniqueCount="78">
  <si>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</si>
  <si>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</si>
  <si>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</si>
  <si>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</si>
  <si>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</si>
  <si>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</si>
  <si>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</si>
  <si>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</si>
  <si>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</si>
  <si>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</si>
  <si>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</si>
  <si>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</si>
  <si>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</si>
  <si>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</si>
  <si>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</si>
  <si>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</si>
  <si>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</si>
  <si>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</si>
  <si>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</si>
  <si>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</si>
  <si>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</si>
  <si>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</si>
  <si>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</si>
  <si>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</si>
  <si>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</si>
  <si>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</si>
  <si>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</si>
  <si>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</si>
  <si>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</si>
  <si>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</si>
  <si>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</si>
  <si>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</si>
  <si>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</si>
  <si>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</si>
  <si>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</si>
  <si>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</si>
  <si>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</si>
  <si>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</si>
  <si>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</si>
  <si>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</si>
  <si>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</si>
  <si>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</si>
  <si>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</si>
  <si>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</si>
  <si>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</si>
  <si>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</si>
  <si>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</si>
  <si>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</si>
  <si>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</si>
  <si>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</si>
  <si>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</si>
  <si>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</si>
  <si>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</si>
  <si>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</si>
  <si>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</si>
  <si>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</si>
  <si>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</si>
  <si>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</si>
  <si>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</si>
  <si>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</si>
  <si>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</si>
  <si>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</si>
  <si>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</si>
  <si>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</si>
  <si>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</si>
  <si>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</si>
  <si>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</si>
  <si>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</si>
  <si>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</si>
  <si>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</si>
  <si>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</si>
  <si>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</si>
  <si>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</si>
  <si>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</si>
  <si>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</si>
  <si>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09/09/19 - VENCIMENTO 16/09/19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</si>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</sst>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118274</v>
      </c>
      <c r="C7" s="10">
        <f>C8+C11</f>
        <v>140377</v>
      </c>
      <c r="D7" s="10">
        <f aca="true" t="shared" si="0" ref="D7:K7">D8+D11</f>
        <v>400484</v>
      </c>
      <c r="E7" s="10">
        <f t="shared" si="0"/>
        <v>330107</v>
      </c>
      <c r="F7" s="10">
        <f t="shared" si="0"/>
        <v>317723</v>
      </c>
      <c r="G7" s="10">
        <f t="shared" si="0"/>
        <v>190335</v>
      </c>
      <c r="H7" s="10">
        <f t="shared" si="0"/>
        <v>93791</v>
      </c>
      <c r="I7" s="10">
        <f t="shared" si="0"/>
        <v>150443</v>
      </c>
      <c r="J7" s="10">
        <f t="shared" si="0"/>
        <v>172958</v>
      </c>
      <c r="K7" s="10">
        <f t="shared" si="0"/>
        <v>285171</v>
      </c>
      <c r="L7" s="10">
        <f>SUM(B7:K7)</f>
        <v>2199663</v>
      </c>
      <c r="M7" s="11"/>
    </row>
    <row r="8" spans="1:13" ht="17.25" customHeight="1">
      <c r="A8" s="12" t="s">
        <v>18</v>
      </c>
      <c r="B8" s="13">
        <f>B9+B10</f>
        <v>7813</v>
      </c>
      <c r="C8" s="13">
        <f aca="true" t="shared" si="1" ref="C8:K8">C9+C10</f>
        <v>8609</v>
      </c>
      <c r="D8" s="13">
        <f t="shared" si="1"/>
        <v>25239</v>
      </c>
      <c r="E8" s="13">
        <f t="shared" si="1"/>
        <v>18620</v>
      </c>
      <c r="F8" s="13">
        <f t="shared" si="1"/>
        <v>16997</v>
      </c>
      <c r="G8" s="13">
        <f t="shared" si="1"/>
        <v>12054</v>
      </c>
      <c r="H8" s="13">
        <f t="shared" si="1"/>
        <v>5471</v>
      </c>
      <c r="I8" s="13">
        <f t="shared" si="1"/>
        <v>8143</v>
      </c>
      <c r="J8" s="13">
        <f t="shared" si="1"/>
        <v>11654</v>
      </c>
      <c r="K8" s="13">
        <f t="shared" si="1"/>
        <v>17128</v>
      </c>
      <c r="L8" s="13">
        <f>SUM(B8:K8)</f>
        <v>131728</v>
      </c>
      <c r="M8"/>
    </row>
    <row r="9" spans="1:13" ht="17.25" customHeight="1">
      <c r="A9" s="14" t="s">
        <v>19</v>
      </c>
      <c r="B9" s="15">
        <v>7813</v>
      </c>
      <c r="C9" s="15">
        <v>8609</v>
      </c>
      <c r="D9" s="15">
        <v>25239</v>
      </c>
      <c r="E9" s="15">
        <v>18620</v>
      </c>
      <c r="F9" s="15">
        <v>16997</v>
      </c>
      <c r="G9" s="15">
        <v>12054</v>
      </c>
      <c r="H9" s="15">
        <v>5471</v>
      </c>
      <c r="I9" s="15">
        <v>8143</v>
      </c>
      <c r="J9" s="15">
        <v>11654</v>
      </c>
      <c r="K9" s="15">
        <v>17128</v>
      </c>
      <c r="L9" s="13">
        <f>SUM(B9:K9)</f>
        <v>131728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110461</v>
      </c>
      <c r="C11" s="15">
        <v>131768</v>
      </c>
      <c r="D11" s="15">
        <v>375245</v>
      </c>
      <c r="E11" s="15">
        <v>311487</v>
      </c>
      <c r="F11" s="15">
        <v>300726</v>
      </c>
      <c r="G11" s="15">
        <v>178281</v>
      </c>
      <c r="H11" s="15">
        <v>88320</v>
      </c>
      <c r="I11" s="15">
        <v>142300</v>
      </c>
      <c r="J11" s="15">
        <v>161304</v>
      </c>
      <c r="K11" s="15">
        <v>268043</v>
      </c>
      <c r="L11" s="13">
        <f>SUM(B11:K11)</f>
        <v>2067935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703104.97</v>
      </c>
      <c r="C17" s="25">
        <f aca="true" t="shared" si="2" ref="C17:K17">C18+C19+C20+C21+C22+C23+C24</f>
        <v>461647.98</v>
      </c>
      <c r="D17" s="25">
        <f t="shared" si="2"/>
        <v>1529080.09</v>
      </c>
      <c r="E17" s="25">
        <f t="shared" si="2"/>
        <v>1294993.5899999999</v>
      </c>
      <c r="F17" s="25">
        <f t="shared" si="2"/>
        <v>1099540.48</v>
      </c>
      <c r="G17" s="25">
        <f t="shared" si="2"/>
        <v>767187.64</v>
      </c>
      <c r="H17" s="25">
        <f t="shared" si="2"/>
        <v>339801.17000000004</v>
      </c>
      <c r="I17" s="25">
        <f t="shared" si="2"/>
        <v>529676.3500000001</v>
      </c>
      <c r="J17" s="25">
        <f t="shared" si="2"/>
        <v>710498.1799999999</v>
      </c>
      <c r="K17" s="25">
        <f t="shared" si="2"/>
        <v>921208.96</v>
      </c>
      <c r="L17" s="25">
        <f>L18+L19+L20+L21+L22+L23+L24</f>
        <v>8356739.41</v>
      </c>
      <c r="M17"/>
    </row>
    <row r="18" spans="1:13" ht="17.25" customHeight="1">
      <c r="A18" s="26" t="s">
        <v>24</v>
      </c>
      <c r="B18" s="33">
        <f aca="true" t="shared" si="3" ref="B18:K18">ROUND(B13*B7,2)</f>
        <v>680820.63</v>
      </c>
      <c r="C18" s="33">
        <f t="shared" si="3"/>
        <v>435393.3</v>
      </c>
      <c r="D18" s="33">
        <f t="shared" si="3"/>
        <v>1479307.8</v>
      </c>
      <c r="E18" s="33">
        <f t="shared" si="3"/>
        <v>1233147.71</v>
      </c>
      <c r="F18" s="33">
        <f t="shared" si="3"/>
        <v>1050646.42</v>
      </c>
      <c r="G18" s="33">
        <f t="shared" si="3"/>
        <v>691620.29</v>
      </c>
      <c r="H18" s="33">
        <f t="shared" si="3"/>
        <v>375501.65</v>
      </c>
      <c r="I18" s="33">
        <f t="shared" si="3"/>
        <v>500268.11</v>
      </c>
      <c r="J18" s="33">
        <f t="shared" si="3"/>
        <v>619258.82</v>
      </c>
      <c r="K18" s="33">
        <f t="shared" si="3"/>
        <v>833640.38</v>
      </c>
      <c r="L18" s="33">
        <f aca="true" t="shared" si="4" ref="L18:L24">SUM(B18:K18)</f>
        <v>7899605.11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22323.85</v>
      </c>
      <c r="C19" s="33">
        <f t="shared" si="5"/>
        <v>26254.68</v>
      </c>
      <c r="D19" s="33">
        <f t="shared" si="5"/>
        <v>49772.29</v>
      </c>
      <c r="E19" s="33">
        <f t="shared" si="5"/>
        <v>61845.88</v>
      </c>
      <c r="F19" s="33">
        <f t="shared" si="5"/>
        <v>43785.16</v>
      </c>
      <c r="G19" s="33">
        <f t="shared" si="5"/>
        <v>75567.35</v>
      </c>
      <c r="H19" s="33">
        <f t="shared" si="5"/>
        <v>-38273.23</v>
      </c>
      <c r="I19" s="33">
        <f t="shared" si="5"/>
        <v>46020.01</v>
      </c>
      <c r="J19" s="33">
        <f t="shared" si="5"/>
        <v>81161.53</v>
      </c>
      <c r="K19" s="33">
        <f t="shared" si="5"/>
        <v>75738.08</v>
      </c>
      <c r="L19" s="33">
        <f t="shared" si="4"/>
        <v>444195.60000000003</v>
      </c>
      <c r="M19"/>
    </row>
    <row r="20" spans="1:13" ht="17.25" customHeight="1">
      <c r="A20" s="27" t="s">
        <v>26</v>
      </c>
      <c r="B20" s="33">
        <v>2383.6</v>
      </c>
      <c r="C20" s="33">
        <v>0</v>
      </c>
      <c r="D20" s="33">
        <v>0</v>
      </c>
      <c r="E20" s="33">
        <v>0</v>
      </c>
      <c r="F20" s="33">
        <v>18125.04</v>
      </c>
      <c r="G20" s="33">
        <v>0</v>
      </c>
      <c r="H20" s="33">
        <v>1204.76</v>
      </c>
      <c r="I20" s="33">
        <v>613.43</v>
      </c>
      <c r="J20" s="33">
        <v>10077.83</v>
      </c>
      <c r="K20" s="33">
        <v>11830.5</v>
      </c>
      <c r="L20" s="33">
        <f t="shared" si="4"/>
        <v>44235.159999999996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0</v>
      </c>
      <c r="F22" s="33">
        <v>-14384.13</v>
      </c>
      <c r="G22" s="33">
        <v>0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-35400.43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-333787.53</v>
      </c>
      <c r="C27" s="33">
        <f t="shared" si="6"/>
        <v>-260384.57</v>
      </c>
      <c r="D27" s="33">
        <f t="shared" si="6"/>
        <v>-741190.19</v>
      </c>
      <c r="E27" s="33">
        <f t="shared" si="6"/>
        <v>-520765.94999999995</v>
      </c>
      <c r="F27" s="33">
        <f t="shared" si="6"/>
        <v>-530795.1299999999</v>
      </c>
      <c r="G27" s="33">
        <f t="shared" si="6"/>
        <v>-287332.17</v>
      </c>
      <c r="H27" s="33">
        <f t="shared" si="6"/>
        <v>-191605.41999999995</v>
      </c>
      <c r="I27" s="33">
        <f t="shared" si="6"/>
        <v>-182288.97999999998</v>
      </c>
      <c r="J27" s="33">
        <f t="shared" si="6"/>
        <v>-315700.61</v>
      </c>
      <c r="K27" s="33">
        <f t="shared" si="6"/>
        <v>-423443.0000000001</v>
      </c>
      <c r="L27" s="33">
        <f aca="true" t="shared" si="7" ref="L27:L33">SUM(B27:K27)</f>
        <v>-3787293.55</v>
      </c>
      <c r="M27"/>
    </row>
    <row r="28" spans="1:13" ht="18.75" customHeight="1">
      <c r="A28" s="27" t="s">
        <v>30</v>
      </c>
      <c r="B28" s="33">
        <f>B29+B30+B31+B32</f>
        <v>-33595.9</v>
      </c>
      <c r="C28" s="33">
        <f aca="true" t="shared" si="8" ref="C28:K28">C29+C30+C31+C32</f>
        <v>-37018.7</v>
      </c>
      <c r="D28" s="33">
        <f t="shared" si="8"/>
        <v>-108527.7</v>
      </c>
      <c r="E28" s="33">
        <f t="shared" si="8"/>
        <v>-80066</v>
      </c>
      <c r="F28" s="33">
        <f t="shared" si="8"/>
        <v>-73087.1</v>
      </c>
      <c r="G28" s="33">
        <f t="shared" si="8"/>
        <v>-51832.2</v>
      </c>
      <c r="H28" s="33">
        <f t="shared" si="8"/>
        <v>-23525.3</v>
      </c>
      <c r="I28" s="33">
        <f t="shared" si="8"/>
        <v>-88708.3</v>
      </c>
      <c r="J28" s="33">
        <f t="shared" si="8"/>
        <v>-50112.2</v>
      </c>
      <c r="K28" s="33">
        <f t="shared" si="8"/>
        <v>-73650.4</v>
      </c>
      <c r="L28" s="33">
        <f t="shared" si="7"/>
        <v>-620123.8</v>
      </c>
      <c r="M28"/>
    </row>
    <row r="29" spans="1:13" s="36" customFormat="1" ht="18.75" customHeight="1">
      <c r="A29" s="34" t="s">
        <v>76</v>
      </c>
      <c r="B29" s="33">
        <f>-ROUND((B8)*$E$3,2)</f>
        <v>-33595.9</v>
      </c>
      <c r="C29" s="33">
        <f aca="true" t="shared" si="9" ref="C29:K29">-ROUND((C8)*$E$3,2)</f>
        <v>-37018.7</v>
      </c>
      <c r="D29" s="33">
        <f t="shared" si="9"/>
        <v>-108527.7</v>
      </c>
      <c r="E29" s="33">
        <f t="shared" si="9"/>
        <v>-80066</v>
      </c>
      <c r="F29" s="33">
        <f t="shared" si="9"/>
        <v>-73087.1</v>
      </c>
      <c r="G29" s="33">
        <f t="shared" si="9"/>
        <v>-51832.2</v>
      </c>
      <c r="H29" s="33">
        <f t="shared" si="9"/>
        <v>-23525.3</v>
      </c>
      <c r="I29" s="33">
        <f t="shared" si="9"/>
        <v>-35014.9</v>
      </c>
      <c r="J29" s="33">
        <f t="shared" si="9"/>
        <v>-50112.2</v>
      </c>
      <c r="K29" s="33">
        <f t="shared" si="9"/>
        <v>-73650.4</v>
      </c>
      <c r="L29" s="33">
        <f t="shared" si="7"/>
        <v>-566430.4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-37.73</v>
      </c>
      <c r="J30" s="17">
        <v>0</v>
      </c>
      <c r="K30" s="17">
        <v>0</v>
      </c>
      <c r="L30" s="28">
        <f t="shared" si="7"/>
        <v>-37.73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-704.47</v>
      </c>
      <c r="J31" s="17">
        <v>0</v>
      </c>
      <c r="K31" s="17">
        <v>0</v>
      </c>
      <c r="L31" s="33">
        <f t="shared" si="7"/>
        <v>-704.47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-52951.2</v>
      </c>
      <c r="J32" s="17">
        <v>0</v>
      </c>
      <c r="K32" s="17">
        <v>0</v>
      </c>
      <c r="L32" s="33">
        <f t="shared" si="7"/>
        <v>-52951.2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-300191.63</v>
      </c>
      <c r="C33" s="38">
        <f t="shared" si="10"/>
        <v>-223365.87</v>
      </c>
      <c r="D33" s="38">
        <f t="shared" si="10"/>
        <v>-632662.49</v>
      </c>
      <c r="E33" s="38">
        <f t="shared" si="10"/>
        <v>-440699.94999999995</v>
      </c>
      <c r="F33" s="38">
        <f t="shared" si="10"/>
        <v>-457708.0299999999</v>
      </c>
      <c r="G33" s="38">
        <f t="shared" si="10"/>
        <v>-235499.97</v>
      </c>
      <c r="H33" s="38">
        <f t="shared" si="10"/>
        <v>-168080.11999999997</v>
      </c>
      <c r="I33" s="38">
        <f t="shared" si="10"/>
        <v>-93580.68</v>
      </c>
      <c r="J33" s="38">
        <f t="shared" si="10"/>
        <v>-265588.41</v>
      </c>
      <c r="K33" s="38">
        <f t="shared" si="10"/>
        <v>-349792.6000000001</v>
      </c>
      <c r="L33" s="33">
        <f t="shared" si="7"/>
        <v>-3167169.7500000005</v>
      </c>
      <c r="M33"/>
    </row>
    <row r="34" spans="1:13" ht="18.75" customHeight="1">
      <c r="A34" s="37" t="s">
        <v>35</v>
      </c>
      <c r="B34" s="17">
        <v>-62858.01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-62858.01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419398.59</v>
      </c>
      <c r="C42" s="17">
        <v>380445.37</v>
      </c>
      <c r="D42" s="17">
        <v>1235721.02</v>
      </c>
      <c r="E42" s="17">
        <v>848700</v>
      </c>
      <c r="F42" s="17">
        <v>841996.64</v>
      </c>
      <c r="G42" s="17">
        <v>401760</v>
      </c>
      <c r="H42" s="17">
        <v>335581.43</v>
      </c>
      <c r="I42" s="17">
        <v>288000</v>
      </c>
      <c r="J42" s="17">
        <v>592698.9</v>
      </c>
      <c r="K42" s="17">
        <v>684863.36</v>
      </c>
      <c r="L42" s="17">
        <f>SUM(B42:K42)</f>
        <v>6029165.3100000005</v>
      </c>
    </row>
    <row r="43" spans="1:12" ht="18.75" customHeight="1">
      <c r="A43" s="37" t="s">
        <v>44</v>
      </c>
      <c r="B43" s="17">
        <v>-570407.85</v>
      </c>
      <c r="C43" s="17">
        <v>-524454.47</v>
      </c>
      <c r="D43" s="17">
        <v>-1701804.2</v>
      </c>
      <c r="E43" s="17">
        <v>-1180431</v>
      </c>
      <c r="F43" s="17">
        <v>-1166307.21</v>
      </c>
      <c r="G43" s="17">
        <v>-555660</v>
      </c>
      <c r="H43" s="17">
        <v>-462412.04</v>
      </c>
      <c r="I43" s="17">
        <v>-333920</v>
      </c>
      <c r="J43" s="17">
        <v>-804304.89</v>
      </c>
      <c r="K43" s="17">
        <v>-947433.43</v>
      </c>
      <c r="L43" s="17">
        <f>SUM(B43:K43)</f>
        <v>-8247135.089999999</v>
      </c>
    </row>
    <row r="44" spans="1:12" ht="18.75" customHeight="1">
      <c r="A44" s="37" t="s">
        <v>45</v>
      </c>
      <c r="B44" s="17">
        <v>-66188.91</v>
      </c>
      <c r="C44" s="17">
        <v>-79356.77</v>
      </c>
      <c r="D44" s="17">
        <v>-166579.31</v>
      </c>
      <c r="E44" s="17">
        <v>-102196.61</v>
      </c>
      <c r="F44" s="17">
        <v>-133397.46</v>
      </c>
      <c r="G44" s="17">
        <v>-81599.97</v>
      </c>
      <c r="H44" s="17">
        <v>-33356.65</v>
      </c>
      <c r="I44" s="17">
        <v>-47660.68</v>
      </c>
      <c r="J44" s="17">
        <v>-53982.42</v>
      </c>
      <c r="K44" s="17">
        <v>-87222.53</v>
      </c>
      <c r="L44" s="30">
        <f t="shared" si="11"/>
        <v>-851541.31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369317.43999999994</v>
      </c>
      <c r="C48" s="41">
        <f aca="true" t="shared" si="12" ref="C48:K48">IF(C17+C27+C40+C49&lt;0,0,C17+C27+C49)</f>
        <v>201263.40999999997</v>
      </c>
      <c r="D48" s="41">
        <f t="shared" si="12"/>
        <v>787889.9000000001</v>
      </c>
      <c r="E48" s="41">
        <f t="shared" si="12"/>
        <v>774227.6399999999</v>
      </c>
      <c r="F48" s="41">
        <f t="shared" si="12"/>
        <v>568745.3500000001</v>
      </c>
      <c r="G48" s="41">
        <f t="shared" si="12"/>
        <v>479855.47000000003</v>
      </c>
      <c r="H48" s="41">
        <f t="shared" si="12"/>
        <v>148195.7500000001</v>
      </c>
      <c r="I48" s="41">
        <f t="shared" si="12"/>
        <v>347387.3700000001</v>
      </c>
      <c r="J48" s="41">
        <f t="shared" si="12"/>
        <v>394797.56999999995</v>
      </c>
      <c r="K48" s="41">
        <f t="shared" si="12"/>
        <v>497765.95999999985</v>
      </c>
      <c r="L48" s="42">
        <f>SUM(B48:K48)</f>
        <v>4569445.859999999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369317.44</v>
      </c>
      <c r="C54" s="41">
        <f aca="true" t="shared" si="14" ref="C54:J54">SUM(C55:C66)</f>
        <v>201263.41</v>
      </c>
      <c r="D54" s="41">
        <f t="shared" si="14"/>
        <v>787889.9</v>
      </c>
      <c r="E54" s="41">
        <f t="shared" si="14"/>
        <v>774227.64</v>
      </c>
      <c r="F54" s="41">
        <f t="shared" si="14"/>
        <v>568745.34</v>
      </c>
      <c r="G54" s="41">
        <f t="shared" si="14"/>
        <v>479855.47</v>
      </c>
      <c r="H54" s="41">
        <f t="shared" si="14"/>
        <v>148195.75</v>
      </c>
      <c r="I54" s="41">
        <f>SUM(I55:I69)</f>
        <v>347387.37</v>
      </c>
      <c r="J54" s="41">
        <f t="shared" si="14"/>
        <v>394797.57</v>
      </c>
      <c r="K54" s="41">
        <f>SUM(K55:K68)</f>
        <v>497765.95999999996</v>
      </c>
      <c r="L54" s="46">
        <f>SUM(B54:K54)</f>
        <v>4569445.85</v>
      </c>
      <c r="M54" s="40"/>
    </row>
    <row r="55" spans="1:13" ht="18.75" customHeight="1">
      <c r="A55" s="47" t="s">
        <v>51</v>
      </c>
      <c r="B55" s="48">
        <v>369317.44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369317.44</v>
      </c>
      <c r="M55" s="40"/>
    </row>
    <row r="56" spans="1:12" ht="18.75" customHeight="1">
      <c r="A56" s="47" t="s">
        <v>61</v>
      </c>
      <c r="B56" s="17">
        <v>0</v>
      </c>
      <c r="C56" s="48">
        <v>176427.51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176427.51</v>
      </c>
    </row>
    <row r="57" spans="1:12" ht="18.75" customHeight="1">
      <c r="A57" s="47" t="s">
        <v>62</v>
      </c>
      <c r="B57" s="17">
        <v>0</v>
      </c>
      <c r="C57" s="48">
        <v>24835.9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24835.9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787889.9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787889.9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774227.64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774227.64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568745.34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568745.34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479855.47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479855.47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148195.75</v>
      </c>
      <c r="I62" s="17">
        <v>0</v>
      </c>
      <c r="J62" s="17">
        <v>0</v>
      </c>
      <c r="K62" s="17">
        <v>0</v>
      </c>
      <c r="L62" s="46">
        <f t="shared" si="15"/>
        <v>148195.75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347387.37</v>
      </c>
      <c r="J63" s="17">
        <v>0</v>
      </c>
      <c r="K63" s="17">
        <v>0</v>
      </c>
      <c r="L63" s="46">
        <f t="shared" si="15"/>
        <v>347387.37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394797.57</v>
      </c>
      <c r="K64" s="17">
        <v>0</v>
      </c>
      <c r="L64" s="46">
        <f t="shared" si="15"/>
        <v>394797.57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225587.53</v>
      </c>
      <c r="L65" s="46">
        <f t="shared" si="15"/>
        <v>225587.53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272178.43</v>
      </c>
      <c r="L67" s="46">
        <f>SUM(B67:K67)</f>
        <v>272178.43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1" ht="18" customHeight="1">
      <c r="A69" s="52" t="s">
        <v>58</v>
      </c>
      <c r="H69"/>
      <c r="I69"/>
      <c r="J69"/>
      <c r="K69"/>
    </row>
    <row r="70" spans="1:11" ht="18" customHeight="1">
      <c r="A70" s="55"/>
      <c r="I70"/>
      <c r="J70"/>
      <c r="K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2021-05-18T17:17:33Z</dcterms:modified>
  <cp:category/>
  <cp:version/>
  <cp:contentType/>
  <cp:contentStatus/>
</cp:coreProperties>
</file>