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<sst xmlns="http://schemas.openxmlformats.org/spreadsheetml/2006/main" count="77" uniqueCount="74">
  <si>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</si>
  <si>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</si>
  <si>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</si>
  <si>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</si>
  <si>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</si>
  <si>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</si>
  <si>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</si>
  <si>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</si>
  <si>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</si>
  <si>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</si>
  <si>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</si>
  <si>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</si>
  <si>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</si>
  <si>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</si>
  <si>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</si>
  <si>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</si>
  <si>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</si>
  <si>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</si>
  <si>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</si>
  <si>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</si>
  <si>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</si>
  <si>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</si>
  <si>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</si>
  <si>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</si>
  <si>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</si>
  <si>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</si>
  <si>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</si>
  <si>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</si>
  <si>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</si>
  <si>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</si>
  <si>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</si>
  <si>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</si>
  <si>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</si>
  <si>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</si>
  <si>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</si>
  <si>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</si>
  <si>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</si>
  <si>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</si>
  <si>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</si>
  <si>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</si>
  <si>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</si>
  <si>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</si>
  <si>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</si>
  <si>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</si>
  <si>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</si>
  <si>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</si>
  <si>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</si>
  <si>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</si>
  <si>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</si>
  <si>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</si>
  <si>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</si>
  <si>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</si>
  <si>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</si>
  <si>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</si>
  <si>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</si>
  <si>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</si>
  <si>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</si>
  <si>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</si>
  <si>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</si>
  <si>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</si>
  <si>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</si>
  <si>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</si>
  <si>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</si>
  <si>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</si>
  <si>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</si>
  <si>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</si>
  <si>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</si>
  <si>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</si>
  <si>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</si>
  <si>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</si>
  <si>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</si>
  <si>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</si>
  <si>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</si>
  <si>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30/11/19 - VENCIMENTO 06/12/19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</si>
</sst>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348543</v>
      </c>
      <c r="C7" s="9">
        <f t="shared" si="0"/>
        <v>234933</v>
      </c>
      <c r="D7" s="9">
        <f t="shared" si="0"/>
        <v>264424</v>
      </c>
      <c r="E7" s="9">
        <f t="shared" si="0"/>
        <v>45629</v>
      </c>
      <c r="F7" s="9">
        <f t="shared" si="0"/>
        <v>227113</v>
      </c>
      <c r="G7" s="9">
        <f t="shared" si="0"/>
        <v>361264</v>
      </c>
      <c r="H7" s="9">
        <f t="shared" si="0"/>
        <v>39926</v>
      </c>
      <c r="I7" s="9">
        <f t="shared" si="0"/>
        <v>254358</v>
      </c>
      <c r="J7" s="9">
        <f t="shared" si="0"/>
        <v>214576</v>
      </c>
      <c r="K7" s="9">
        <f t="shared" si="0"/>
        <v>319459</v>
      </c>
      <c r="L7" s="9">
        <f t="shared" si="0"/>
        <v>273082</v>
      </c>
      <c r="M7" s="9">
        <f t="shared" si="0"/>
        <v>92560</v>
      </c>
      <c r="N7" s="9">
        <f t="shared" si="0"/>
        <v>58439</v>
      </c>
      <c r="O7" s="9">
        <f t="shared" si="0"/>
        <v>2734306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21246</v>
      </c>
      <c r="C8" s="11">
        <f t="shared" si="1"/>
        <v>19420</v>
      </c>
      <c r="D8" s="11">
        <f t="shared" si="1"/>
        <v>15170</v>
      </c>
      <c r="E8" s="11">
        <f t="shared" si="1"/>
        <v>2549</v>
      </c>
      <c r="F8" s="11">
        <f t="shared" si="1"/>
        <v>12630</v>
      </c>
      <c r="G8" s="11">
        <f t="shared" si="1"/>
        <v>23126</v>
      </c>
      <c r="H8" s="11">
        <f t="shared" si="1"/>
        <v>2877</v>
      </c>
      <c r="I8" s="11">
        <f t="shared" si="1"/>
        <v>20342</v>
      </c>
      <c r="J8" s="11">
        <f t="shared" si="1"/>
        <v>15854</v>
      </c>
      <c r="K8" s="11">
        <f t="shared" si="1"/>
        <v>14833</v>
      </c>
      <c r="L8" s="11">
        <f t="shared" si="1"/>
        <v>14792</v>
      </c>
      <c r="M8" s="11">
        <f t="shared" si="1"/>
        <v>6210</v>
      </c>
      <c r="N8" s="11">
        <f t="shared" si="1"/>
        <v>5220</v>
      </c>
      <c r="O8" s="11">
        <f t="shared" si="1"/>
        <v>174269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21246</v>
      </c>
      <c r="C9" s="11">
        <v>19420</v>
      </c>
      <c r="D9" s="11">
        <v>15170</v>
      </c>
      <c r="E9" s="11">
        <v>2549</v>
      </c>
      <c r="F9" s="11">
        <v>12630</v>
      </c>
      <c r="G9" s="11">
        <v>23126</v>
      </c>
      <c r="H9" s="11">
        <v>2870</v>
      </c>
      <c r="I9" s="11">
        <v>20342</v>
      </c>
      <c r="J9" s="11">
        <v>15854</v>
      </c>
      <c r="K9" s="11">
        <v>14826</v>
      </c>
      <c r="L9" s="11">
        <v>14792</v>
      </c>
      <c r="M9" s="11">
        <v>6200</v>
      </c>
      <c r="N9" s="11">
        <v>5220</v>
      </c>
      <c r="O9" s="11">
        <f>SUM(B9:N9)</f>
        <v>174245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7</v>
      </c>
      <c r="L10" s="13">
        <v>0</v>
      </c>
      <c r="M10" s="13">
        <v>10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327297</v>
      </c>
      <c r="C11" s="13">
        <v>215513</v>
      </c>
      <c r="D11" s="13">
        <v>249254</v>
      </c>
      <c r="E11" s="13">
        <v>43080</v>
      </c>
      <c r="F11" s="13">
        <v>214483</v>
      </c>
      <c r="G11" s="13">
        <v>338138</v>
      </c>
      <c r="H11" s="13">
        <v>37049</v>
      </c>
      <c r="I11" s="13">
        <v>234016</v>
      </c>
      <c r="J11" s="13">
        <v>198722</v>
      </c>
      <c r="K11" s="13">
        <v>304626</v>
      </c>
      <c r="L11" s="13">
        <v>258290</v>
      </c>
      <c r="M11" s="13">
        <v>86350</v>
      </c>
      <c r="N11" s="13">
        <v>53219</v>
      </c>
      <c r="O11" s="11">
        <f>SUM(B11:N11)</f>
        <v>2560037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836937.9800000001</v>
      </c>
      <c r="C17" s="24">
        <f aca="true" t="shared" si="2" ref="C17:O17">C18+C19+C20+C21+C22+C23</f>
        <v>605011.1100000001</v>
      </c>
      <c r="D17" s="24">
        <f t="shared" si="2"/>
        <v>533766.7000000001</v>
      </c>
      <c r="E17" s="24">
        <f t="shared" si="2"/>
        <v>143329.78999999998</v>
      </c>
      <c r="F17" s="24">
        <f t="shared" si="2"/>
        <v>573001.89</v>
      </c>
      <c r="G17" s="24">
        <f t="shared" si="2"/>
        <v>777267.55</v>
      </c>
      <c r="H17" s="24">
        <f t="shared" si="2"/>
        <v>162976.27</v>
      </c>
      <c r="I17" s="24">
        <f t="shared" si="2"/>
        <v>603917.9699999999</v>
      </c>
      <c r="J17" s="24">
        <f t="shared" si="2"/>
        <v>552595.78</v>
      </c>
      <c r="K17" s="24">
        <f t="shared" si="2"/>
        <v>724970.38</v>
      </c>
      <c r="L17" s="24">
        <f t="shared" si="2"/>
        <v>713590.23</v>
      </c>
      <c r="M17" s="24">
        <f t="shared" si="2"/>
        <v>333496.05999999994</v>
      </c>
      <c r="N17" s="24">
        <f t="shared" si="2"/>
        <v>159040.99</v>
      </c>
      <c r="O17" s="24">
        <f t="shared" si="2"/>
        <v>6719902.699999999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778714.77</v>
      </c>
      <c r="C18" s="22">
        <f t="shared" si="3"/>
        <v>542107.9</v>
      </c>
      <c r="D18" s="22">
        <f t="shared" si="3"/>
        <v>534982.64</v>
      </c>
      <c r="E18" s="22">
        <f t="shared" si="3"/>
        <v>157926.53</v>
      </c>
      <c r="F18" s="22">
        <f t="shared" si="3"/>
        <v>532398.29</v>
      </c>
      <c r="G18" s="22">
        <f t="shared" si="3"/>
        <v>696191.85</v>
      </c>
      <c r="H18" s="22">
        <f t="shared" si="3"/>
        <v>103164.79</v>
      </c>
      <c r="I18" s="22">
        <f t="shared" si="3"/>
        <v>582276.33</v>
      </c>
      <c r="J18" s="22">
        <f t="shared" si="3"/>
        <v>494404.56</v>
      </c>
      <c r="K18" s="22">
        <f t="shared" si="3"/>
        <v>696228.94</v>
      </c>
      <c r="L18" s="22">
        <f t="shared" si="3"/>
        <v>677352.59</v>
      </c>
      <c r="M18" s="22">
        <f t="shared" si="3"/>
        <v>265230.68</v>
      </c>
      <c r="N18" s="22">
        <f t="shared" si="3"/>
        <v>151333.63</v>
      </c>
      <c r="O18" s="27">
        <f aca="true" t="shared" si="4" ref="O18:O23">SUM(B18:N18)</f>
        <v>6212313.499999999</v>
      </c>
    </row>
    <row r="19" spans="1:23" ht="18.75" customHeight="1">
      <c r="A19" s="26" t="s">
        <v>36</v>
      </c>
      <c r="B19" s="16">
        <f>IF(B15&lt;&gt;0,ROUND((B15-1)*B18,2),0)</f>
        <v>15762.89</v>
      </c>
      <c r="C19" s="22">
        <f aca="true" t="shared" si="5" ref="C19:N19">IF(C15&lt;&gt;0,ROUND((C15-1)*C18,2),0)</f>
        <v>19360.78</v>
      </c>
      <c r="D19" s="22">
        <f t="shared" si="5"/>
        <v>-10934.87</v>
      </c>
      <c r="E19" s="22">
        <f t="shared" si="5"/>
        <v>-16529.61</v>
      </c>
      <c r="F19" s="22">
        <f t="shared" si="5"/>
        <v>16111.99</v>
      </c>
      <c r="G19" s="22">
        <f t="shared" si="5"/>
        <v>59775.91</v>
      </c>
      <c r="H19" s="22">
        <f t="shared" si="5"/>
        <v>62521.01</v>
      </c>
      <c r="I19" s="22">
        <f t="shared" si="5"/>
        <v>1928.32</v>
      </c>
      <c r="J19" s="22">
        <f t="shared" si="5"/>
        <v>25904.07</v>
      </c>
      <c r="K19" s="22">
        <f t="shared" si="5"/>
        <v>-19610.26</v>
      </c>
      <c r="L19" s="22">
        <f t="shared" si="5"/>
        <v>-2968</v>
      </c>
      <c r="M19" s="22">
        <f t="shared" si="5"/>
        <v>31058.85</v>
      </c>
      <c r="N19" s="22">
        <f t="shared" si="5"/>
        <v>-5563.42</v>
      </c>
      <c r="O19" s="27">
        <f t="shared" si="4"/>
        <v>176817.66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1367.86</v>
      </c>
      <c r="C21" s="22">
        <v>1367.86</v>
      </c>
      <c r="D21" s="22">
        <v>0</v>
      </c>
      <c r="E21" s="22">
        <v>0</v>
      </c>
      <c r="F21" s="22">
        <v>1367.86</v>
      </c>
      <c r="G21" s="22">
        <v>1367.86</v>
      </c>
      <c r="H21" s="22">
        <v>0</v>
      </c>
      <c r="I21" s="22">
        <v>0</v>
      </c>
      <c r="J21" s="22">
        <v>0</v>
      </c>
      <c r="K21" s="22">
        <v>1367.86</v>
      </c>
      <c r="L21" s="22">
        <v>1367.86</v>
      </c>
      <c r="M21" s="22">
        <v>0</v>
      </c>
      <c r="N21" s="22">
        <v>1367.86</v>
      </c>
      <c r="O21" s="27">
        <f t="shared" si="4"/>
        <v>9575.02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2720.23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178759.91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-91357.8</v>
      </c>
      <c r="C25" s="31">
        <f>+C26+C28+C39+C40+C43-C44</f>
        <v>-83506</v>
      </c>
      <c r="D25" s="31">
        <f t="shared" si="6"/>
        <v>-142421.94</v>
      </c>
      <c r="E25" s="31">
        <f t="shared" si="6"/>
        <v>-10960.7</v>
      </c>
      <c r="F25" s="31">
        <f t="shared" si="6"/>
        <v>-54309</v>
      </c>
      <c r="G25" s="31">
        <f t="shared" si="6"/>
        <v>-99441.8</v>
      </c>
      <c r="H25" s="31">
        <f t="shared" si="6"/>
        <v>-12341</v>
      </c>
      <c r="I25" s="31">
        <f t="shared" si="6"/>
        <v>-87470.6</v>
      </c>
      <c r="J25" s="31">
        <f t="shared" si="6"/>
        <v>-68172.2</v>
      </c>
      <c r="K25" s="31">
        <f t="shared" si="6"/>
        <v>-63751.8</v>
      </c>
      <c r="L25" s="31">
        <f t="shared" si="6"/>
        <v>-63605.6</v>
      </c>
      <c r="M25" s="31">
        <f t="shared" si="6"/>
        <v>-26660</v>
      </c>
      <c r="N25" s="31">
        <f t="shared" si="6"/>
        <v>-22446</v>
      </c>
      <c r="O25" s="31">
        <f t="shared" si="6"/>
        <v>-826444.44</v>
      </c>
    </row>
    <row r="26" spans="1:15" ht="18.75" customHeight="1">
      <c r="A26" s="26" t="s">
        <v>42</v>
      </c>
      <c r="B26" s="32">
        <f>+B27</f>
        <v>-91357.8</v>
      </c>
      <c r="C26" s="32">
        <f>+C27</f>
        <v>-83506</v>
      </c>
      <c r="D26" s="32">
        <f aca="true" t="shared" si="7" ref="D26:O26">+D27</f>
        <v>-65231</v>
      </c>
      <c r="E26" s="32">
        <f t="shared" si="7"/>
        <v>-10960.7</v>
      </c>
      <c r="F26" s="32">
        <f t="shared" si="7"/>
        <v>-54309</v>
      </c>
      <c r="G26" s="32">
        <f t="shared" si="7"/>
        <v>-99441.8</v>
      </c>
      <c r="H26" s="32">
        <f t="shared" si="7"/>
        <v>-12341</v>
      </c>
      <c r="I26" s="32">
        <f t="shared" si="7"/>
        <v>-87470.6</v>
      </c>
      <c r="J26" s="32">
        <f t="shared" si="7"/>
        <v>-68172.2</v>
      </c>
      <c r="K26" s="32">
        <f t="shared" si="7"/>
        <v>-63751.8</v>
      </c>
      <c r="L26" s="32">
        <f t="shared" si="7"/>
        <v>-63605.6</v>
      </c>
      <c r="M26" s="32">
        <f t="shared" si="7"/>
        <v>-26660</v>
      </c>
      <c r="N26" s="32">
        <f t="shared" si="7"/>
        <v>-22446</v>
      </c>
      <c r="O26" s="32">
        <f t="shared" si="7"/>
        <v>-749253.5</v>
      </c>
    </row>
    <row r="27" spans="1:26" ht="18.75" customHeight="1">
      <c r="A27" s="28" t="s">
        <v>43</v>
      </c>
      <c r="B27" s="16">
        <f>ROUND((-B9)*$G$3,2)</f>
        <v>-91357.8</v>
      </c>
      <c r="C27" s="16">
        <f aca="true" t="shared" si="8" ref="C27:N27">ROUND((-C9)*$G$3,2)</f>
        <v>-83506</v>
      </c>
      <c r="D27" s="16">
        <f t="shared" si="8"/>
        <v>-65231</v>
      </c>
      <c r="E27" s="16">
        <f t="shared" si="8"/>
        <v>-10960.7</v>
      </c>
      <c r="F27" s="16">
        <f t="shared" si="8"/>
        <v>-54309</v>
      </c>
      <c r="G27" s="16">
        <f t="shared" si="8"/>
        <v>-99441.8</v>
      </c>
      <c r="H27" s="16">
        <f t="shared" si="8"/>
        <v>-12341</v>
      </c>
      <c r="I27" s="16">
        <f t="shared" si="8"/>
        <v>-87470.6</v>
      </c>
      <c r="J27" s="16">
        <f t="shared" si="8"/>
        <v>-68172.2</v>
      </c>
      <c r="K27" s="16">
        <f t="shared" si="8"/>
        <v>-63751.8</v>
      </c>
      <c r="L27" s="16">
        <f t="shared" si="8"/>
        <v>-63605.6</v>
      </c>
      <c r="M27" s="16">
        <f t="shared" si="8"/>
        <v>-26660</v>
      </c>
      <c r="N27" s="16">
        <f t="shared" si="8"/>
        <v>-22446</v>
      </c>
      <c r="O27" s="33">
        <f aca="true" t="shared" si="9" ref="O27:O44">SUM(B27:N27)</f>
        <v>-749253.5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745580.18</v>
      </c>
      <c r="C42" s="37">
        <f aca="true" t="shared" si="11" ref="C42:N42">+C17+C25</f>
        <v>521505.1100000001</v>
      </c>
      <c r="D42" s="37">
        <f t="shared" si="11"/>
        <v>391344.76000000007</v>
      </c>
      <c r="E42" s="37">
        <f t="shared" si="11"/>
        <v>132369.08999999997</v>
      </c>
      <c r="F42" s="37">
        <f t="shared" si="11"/>
        <v>518692.89</v>
      </c>
      <c r="G42" s="37">
        <f t="shared" si="11"/>
        <v>677825.75</v>
      </c>
      <c r="H42" s="37">
        <f t="shared" si="11"/>
        <v>150635.27</v>
      </c>
      <c r="I42" s="37">
        <f t="shared" si="11"/>
        <v>516447.3699999999</v>
      </c>
      <c r="J42" s="37">
        <f t="shared" si="11"/>
        <v>484423.58</v>
      </c>
      <c r="K42" s="37">
        <f t="shared" si="11"/>
        <v>661218.58</v>
      </c>
      <c r="L42" s="37">
        <f t="shared" si="11"/>
        <v>649984.63</v>
      </c>
      <c r="M42" s="37">
        <f t="shared" si="11"/>
        <v>306836.05999999994</v>
      </c>
      <c r="N42" s="37">
        <f t="shared" si="11"/>
        <v>136594.99</v>
      </c>
      <c r="O42" s="37">
        <f>SUM(B42:N42)</f>
        <v>5893458.26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-77190.94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-77190.94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745580.1799999999</v>
      </c>
      <c r="C48" s="52">
        <f t="shared" si="12"/>
        <v>521505.11</v>
      </c>
      <c r="D48" s="52">
        <f t="shared" si="12"/>
        <v>391344.76</v>
      </c>
      <c r="E48" s="52">
        <f t="shared" si="12"/>
        <v>132369.09</v>
      </c>
      <c r="F48" s="52">
        <f t="shared" si="12"/>
        <v>518692.89</v>
      </c>
      <c r="G48" s="52">
        <f t="shared" si="12"/>
        <v>677825.76</v>
      </c>
      <c r="H48" s="52">
        <f t="shared" si="12"/>
        <v>150635.27</v>
      </c>
      <c r="I48" s="52">
        <f t="shared" si="12"/>
        <v>516447.38</v>
      </c>
      <c r="J48" s="52">
        <f t="shared" si="12"/>
        <v>484423.58</v>
      </c>
      <c r="K48" s="52">
        <f t="shared" si="12"/>
        <v>661218.58</v>
      </c>
      <c r="L48" s="52">
        <f t="shared" si="12"/>
        <v>649984.63</v>
      </c>
      <c r="M48" s="52">
        <f t="shared" si="12"/>
        <v>306836.06</v>
      </c>
      <c r="N48" s="52">
        <f t="shared" si="12"/>
        <v>136594.99</v>
      </c>
      <c r="O48" s="37">
        <f t="shared" si="12"/>
        <v>5893458.28</v>
      </c>
      <c r="Q48"/>
    </row>
    <row r="49" spans="1:18" ht="18.75" customHeight="1">
      <c r="A49" s="26" t="s">
        <v>61</v>
      </c>
      <c r="B49" s="52">
        <v>623534.85</v>
      </c>
      <c r="C49" s="52">
        <v>405456.41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1028991.26</v>
      </c>
      <c r="P49"/>
      <c r="Q49"/>
      <c r="R49" s="44"/>
    </row>
    <row r="50" spans="1:16" ht="18.75" customHeight="1">
      <c r="A50" s="26" t="s">
        <v>62</v>
      </c>
      <c r="B50" s="52">
        <v>122045.33</v>
      </c>
      <c r="C50" s="52">
        <v>116048.7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238094.03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391344.76</v>
      </c>
      <c r="E51" s="53">
        <v>0</v>
      </c>
      <c r="F51" s="53">
        <v>0</v>
      </c>
      <c r="G51" s="53">
        <v>0</v>
      </c>
      <c r="H51" s="52">
        <v>150635.27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541980.03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132369.09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132369.09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518692.89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518692.89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677825.76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677825.76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516447.38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516447.38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484423.58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484423.58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661218.58</v>
      </c>
      <c r="L57" s="32">
        <v>649984.63</v>
      </c>
      <c r="M57" s="53">
        <v>0</v>
      </c>
      <c r="N57" s="53">
        <v>0</v>
      </c>
      <c r="O57" s="37">
        <f t="shared" si="13"/>
        <v>1311203.21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306836.06</v>
      </c>
      <c r="N58" s="53">
        <v>0</v>
      </c>
      <c r="O58" s="37">
        <f t="shared" si="13"/>
        <v>306836.06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136594.99</v>
      </c>
      <c r="O59" s="56">
        <f t="shared" si="13"/>
        <v>136594.99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2019-12-09T19:38:31Z</dcterms:modified>
  <cp:category/>
  <cp:version/>
  <cp:contentType/>
  <cp:contentStatus/>
</cp:coreProperties>
</file>