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<sst xmlns="http://schemas.openxmlformats.org/spreadsheetml/2006/main" count="77" uniqueCount="74">
  <si>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</si>
  <si>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</si>
  <si>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</si>
  <si>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</si>
  <si>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</si>
  <si>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</si>
  <si>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</si>
  <si>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</si>
  <si>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</si>
  <si>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</si>
  <si>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</si>
  <si>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</si>
  <si>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</si>
  <si>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</si>
  <si>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</si>
  <si>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</si>
  <si>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</si>
  <si>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</si>
  <si>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</si>
  <si>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</si>
  <si>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</si>
  <si>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</si>
  <si>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</si>
  <si>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</si>
  <si>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</si>
  <si>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</si>
  <si>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</si>
  <si>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</si>
  <si>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</si>
  <si>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</si>
  <si>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</si>
  <si>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</si>
  <si>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</si>
  <si>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</si>
  <si>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</si>
  <si>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</si>
  <si>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</si>
  <si>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</si>
  <si>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</si>
  <si>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</si>
  <si>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</si>
  <si>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</si>
  <si>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</si>
  <si>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</si>
  <si>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</si>
  <si>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</si>
  <si>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</si>
  <si>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</si>
  <si>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</si>
  <si>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</si>
  <si>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</si>
  <si>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</si>
  <si>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</si>
  <si>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</si>
  <si>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</si>
  <si>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</si>
  <si>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</si>
  <si>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</si>
  <si>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</si>
  <si>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</si>
  <si>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</si>
  <si>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</si>
  <si>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</si>
  <si>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</si>
  <si>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</si>
  <si>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</si>
  <si>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</si>
  <si>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</si>
  <si>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</si>
  <si>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</si>
  <si>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</si>
  <si>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</si>
  <si>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</si>
  <si>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29/11/19 - VENCIMENTO 06/12/19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</si>
</sst>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490563</v>
      </c>
      <c r="C7" s="9">
        <f t="shared" si="0"/>
        <v>356567</v>
      </c>
      <c r="D7" s="9">
        <f t="shared" si="0"/>
        <v>344257</v>
      </c>
      <c r="E7" s="9">
        <f t="shared" si="0"/>
        <v>69676</v>
      </c>
      <c r="F7" s="9">
        <f t="shared" si="0"/>
        <v>330846</v>
      </c>
      <c r="G7" s="9">
        <f t="shared" si="0"/>
        <v>528004</v>
      </c>
      <c r="H7" s="9">
        <f t="shared" si="0"/>
        <v>64106</v>
      </c>
      <c r="I7" s="9">
        <f t="shared" si="0"/>
        <v>369359</v>
      </c>
      <c r="J7" s="9">
        <f t="shared" si="0"/>
        <v>299095</v>
      </c>
      <c r="K7" s="9">
        <f t="shared" si="0"/>
        <v>441347</v>
      </c>
      <c r="L7" s="9">
        <f t="shared" si="0"/>
        <v>349925</v>
      </c>
      <c r="M7" s="9">
        <f t="shared" si="0"/>
        <v>152042</v>
      </c>
      <c r="N7" s="9">
        <f t="shared" si="0"/>
        <v>97139</v>
      </c>
      <c r="O7" s="9">
        <f t="shared" si="0"/>
        <v>3892926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22782</v>
      </c>
      <c r="C8" s="11">
        <f t="shared" si="1"/>
        <v>22417</v>
      </c>
      <c r="D8" s="11">
        <f t="shared" si="1"/>
        <v>14476</v>
      </c>
      <c r="E8" s="11">
        <f t="shared" si="1"/>
        <v>2940</v>
      </c>
      <c r="F8" s="11">
        <f t="shared" si="1"/>
        <v>13924</v>
      </c>
      <c r="G8" s="11">
        <f t="shared" si="1"/>
        <v>25818</v>
      </c>
      <c r="H8" s="11">
        <f t="shared" si="1"/>
        <v>3280</v>
      </c>
      <c r="I8" s="11">
        <f t="shared" si="1"/>
        <v>22952</v>
      </c>
      <c r="J8" s="11">
        <f t="shared" si="1"/>
        <v>16709</v>
      </c>
      <c r="K8" s="11">
        <f t="shared" si="1"/>
        <v>15450</v>
      </c>
      <c r="L8" s="11">
        <f t="shared" si="1"/>
        <v>14102</v>
      </c>
      <c r="M8" s="11">
        <f t="shared" si="1"/>
        <v>8537</v>
      </c>
      <c r="N8" s="11">
        <f t="shared" si="1"/>
        <v>6381</v>
      </c>
      <c r="O8" s="11">
        <f t="shared" si="1"/>
        <v>189768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22782</v>
      </c>
      <c r="C9" s="11">
        <v>22417</v>
      </c>
      <c r="D9" s="11">
        <v>14476</v>
      </c>
      <c r="E9" s="11">
        <v>2940</v>
      </c>
      <c r="F9" s="11">
        <v>13924</v>
      </c>
      <c r="G9" s="11">
        <v>25818</v>
      </c>
      <c r="H9" s="11">
        <v>3271</v>
      </c>
      <c r="I9" s="11">
        <v>22952</v>
      </c>
      <c r="J9" s="11">
        <v>16709</v>
      </c>
      <c r="K9" s="11">
        <v>15437</v>
      </c>
      <c r="L9" s="11">
        <v>14102</v>
      </c>
      <c r="M9" s="11">
        <v>8522</v>
      </c>
      <c r="N9" s="11">
        <v>6381</v>
      </c>
      <c r="O9" s="11">
        <f>SUM(B9:N9)</f>
        <v>189731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0</v>
      </c>
      <c r="J10" s="13">
        <v>0</v>
      </c>
      <c r="K10" s="13">
        <v>13</v>
      </c>
      <c r="L10" s="13">
        <v>0</v>
      </c>
      <c r="M10" s="13">
        <v>15</v>
      </c>
      <c r="N10" s="13">
        <v>0</v>
      </c>
      <c r="O10" s="11">
        <f>SUM(B10:N10)</f>
        <v>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467781</v>
      </c>
      <c r="C11" s="13">
        <v>334150</v>
      </c>
      <c r="D11" s="13">
        <v>329781</v>
      </c>
      <c r="E11" s="13">
        <v>66736</v>
      </c>
      <c r="F11" s="13">
        <v>316922</v>
      </c>
      <c r="G11" s="13">
        <v>502186</v>
      </c>
      <c r="H11" s="13">
        <v>60826</v>
      </c>
      <c r="I11" s="13">
        <v>346407</v>
      </c>
      <c r="J11" s="13">
        <v>282386</v>
      </c>
      <c r="K11" s="13">
        <v>425897</v>
      </c>
      <c r="L11" s="13">
        <v>335823</v>
      </c>
      <c r="M11" s="13">
        <v>143505</v>
      </c>
      <c r="N11" s="13">
        <v>90758</v>
      </c>
      <c r="O11" s="11">
        <f>SUM(B11:N11)</f>
        <v>3703158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1160662.0600000003</v>
      </c>
      <c r="C17" s="24">
        <f aca="true" t="shared" si="2" ref="C17:O17">C18+C19+C20+C21+C22+C23</f>
        <v>895705.53</v>
      </c>
      <c r="D17" s="24">
        <f t="shared" si="2"/>
        <v>691983.4500000001</v>
      </c>
      <c r="E17" s="24">
        <f t="shared" si="2"/>
        <v>217847.56</v>
      </c>
      <c r="F17" s="24">
        <f t="shared" si="2"/>
        <v>823532.0099999999</v>
      </c>
      <c r="G17" s="24">
        <f t="shared" si="2"/>
        <v>1126181.69</v>
      </c>
      <c r="H17" s="24">
        <f t="shared" si="2"/>
        <v>263318.97</v>
      </c>
      <c r="I17" s="24">
        <f t="shared" si="2"/>
        <v>868050.1</v>
      </c>
      <c r="J17" s="24">
        <f t="shared" si="2"/>
        <v>757539.3200000001</v>
      </c>
      <c r="K17" s="24">
        <f t="shared" si="2"/>
        <v>983131.0200000001</v>
      </c>
      <c r="L17" s="24">
        <f t="shared" si="2"/>
        <v>903356.5599999999</v>
      </c>
      <c r="M17" s="24">
        <f t="shared" si="2"/>
        <v>523901.12999999995</v>
      </c>
      <c r="N17" s="24">
        <f t="shared" si="2"/>
        <v>255574.38</v>
      </c>
      <c r="O17" s="24">
        <f t="shared" si="2"/>
        <v>9470783.780000001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1096015.85</v>
      </c>
      <c r="C18" s="22">
        <f t="shared" si="3"/>
        <v>822778.35</v>
      </c>
      <c r="D18" s="22">
        <f t="shared" si="3"/>
        <v>696500.76</v>
      </c>
      <c r="E18" s="22">
        <f t="shared" si="3"/>
        <v>241155.6</v>
      </c>
      <c r="F18" s="22">
        <f t="shared" si="3"/>
        <v>775569.19</v>
      </c>
      <c r="G18" s="22">
        <f t="shared" si="3"/>
        <v>1017516.51</v>
      </c>
      <c r="H18" s="22">
        <f t="shared" si="3"/>
        <v>165643.49</v>
      </c>
      <c r="I18" s="22">
        <f t="shared" si="3"/>
        <v>845536.62</v>
      </c>
      <c r="J18" s="22">
        <f t="shared" si="3"/>
        <v>689144.79</v>
      </c>
      <c r="K18" s="22">
        <f t="shared" si="3"/>
        <v>961871.65</v>
      </c>
      <c r="L18" s="22">
        <f t="shared" si="3"/>
        <v>867953.97</v>
      </c>
      <c r="M18" s="22">
        <f t="shared" si="3"/>
        <v>435676.35</v>
      </c>
      <c r="N18" s="22">
        <f t="shared" si="3"/>
        <v>251551.15</v>
      </c>
      <c r="O18" s="27">
        <f aca="true" t="shared" si="4" ref="O18:O23">SUM(B18:N18)</f>
        <v>8866914.280000001</v>
      </c>
    </row>
    <row r="19" spans="1:23" ht="18.75" customHeight="1">
      <c r="A19" s="26" t="s">
        <v>36</v>
      </c>
      <c r="B19" s="16">
        <f>IF(B15&lt;&gt;0,ROUND((B15-1)*B18,2),0)</f>
        <v>22185.76</v>
      </c>
      <c r="C19" s="22">
        <f aca="true" t="shared" si="5" ref="C19:N19">IF(C15&lt;&gt;0,ROUND((C15-1)*C18,2),0)</f>
        <v>29384.62</v>
      </c>
      <c r="D19" s="22">
        <f t="shared" si="5"/>
        <v>-14236.24</v>
      </c>
      <c r="E19" s="22">
        <f t="shared" si="5"/>
        <v>-25240.91</v>
      </c>
      <c r="F19" s="22">
        <f t="shared" si="5"/>
        <v>23471.08</v>
      </c>
      <c r="G19" s="22">
        <f t="shared" si="5"/>
        <v>87365.26</v>
      </c>
      <c r="H19" s="22">
        <f t="shared" si="5"/>
        <v>100385.01</v>
      </c>
      <c r="I19" s="22">
        <f t="shared" si="5"/>
        <v>2800.16</v>
      </c>
      <c r="J19" s="22">
        <f t="shared" si="5"/>
        <v>36107.38</v>
      </c>
      <c r="K19" s="22">
        <f t="shared" si="5"/>
        <v>-27092.46</v>
      </c>
      <c r="L19" s="22">
        <f t="shared" si="5"/>
        <v>-3803.18</v>
      </c>
      <c r="M19" s="22">
        <f t="shared" si="5"/>
        <v>51018.25</v>
      </c>
      <c r="N19" s="22">
        <f t="shared" si="5"/>
        <v>-9247.68</v>
      </c>
      <c r="O19" s="27">
        <f t="shared" si="4"/>
        <v>273097.05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21142.3</v>
      </c>
      <c r="C23" s="22">
        <v>20028.53</v>
      </c>
      <c r="D23" s="22">
        <v>12927.59</v>
      </c>
      <c r="E23" s="22">
        <v>2720.23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6176.69</v>
      </c>
      <c r="O23" s="27">
        <f t="shared" si="4"/>
        <v>178759.91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-101438.92000000001</v>
      </c>
      <c r="C25" s="31">
        <f>+C26+C28+C39+C40+C43-C44</f>
        <v>-102309.95000000001</v>
      </c>
      <c r="D25" s="31">
        <f t="shared" si="6"/>
        <v>-679055.8600000001</v>
      </c>
      <c r="E25" s="31">
        <f t="shared" si="6"/>
        <v>-20266.98</v>
      </c>
      <c r="F25" s="31">
        <f t="shared" si="6"/>
        <v>-192551.68</v>
      </c>
      <c r="G25" s="31">
        <f t="shared" si="6"/>
        <v>-153357.12</v>
      </c>
      <c r="H25" s="31">
        <f t="shared" si="6"/>
        <v>-226783.3</v>
      </c>
      <c r="I25" s="31">
        <f t="shared" si="6"/>
        <v>-127108.85</v>
      </c>
      <c r="J25" s="31">
        <f t="shared" si="6"/>
        <v>-83655.5</v>
      </c>
      <c r="K25" s="31">
        <f t="shared" si="6"/>
        <v>-85166.94</v>
      </c>
      <c r="L25" s="31">
        <f t="shared" si="6"/>
        <v>-75778.34</v>
      </c>
      <c r="M25" s="31">
        <f t="shared" si="6"/>
        <v>-44238.649999999994</v>
      </c>
      <c r="N25" s="31">
        <f t="shared" si="6"/>
        <v>-30897.42</v>
      </c>
      <c r="O25" s="31">
        <f t="shared" si="6"/>
        <v>-1922609.5099999998</v>
      </c>
    </row>
    <row r="26" spans="1:15" ht="18.75" customHeight="1">
      <c r="A26" s="26" t="s">
        <v>42</v>
      </c>
      <c r="B26" s="32">
        <f>+B27</f>
        <v>-97962.6</v>
      </c>
      <c r="C26" s="32">
        <f>+C27</f>
        <v>-96393.1</v>
      </c>
      <c r="D26" s="32">
        <f aca="true" t="shared" si="7" ref="D26:O26">+D27</f>
        <v>-62246.8</v>
      </c>
      <c r="E26" s="32">
        <f t="shared" si="7"/>
        <v>-12642</v>
      </c>
      <c r="F26" s="32">
        <f t="shared" si="7"/>
        <v>-59873.2</v>
      </c>
      <c r="G26" s="32">
        <f t="shared" si="7"/>
        <v>-111017.4</v>
      </c>
      <c r="H26" s="32">
        <f t="shared" si="7"/>
        <v>-14065.3</v>
      </c>
      <c r="I26" s="32">
        <f t="shared" si="7"/>
        <v>-98693.6</v>
      </c>
      <c r="J26" s="32">
        <f t="shared" si="7"/>
        <v>-71848.7</v>
      </c>
      <c r="K26" s="32">
        <f t="shared" si="7"/>
        <v>-66379.1</v>
      </c>
      <c r="L26" s="32">
        <f t="shared" si="7"/>
        <v>-60638.6</v>
      </c>
      <c r="M26" s="32">
        <f t="shared" si="7"/>
        <v>-36644.6</v>
      </c>
      <c r="N26" s="32">
        <f t="shared" si="7"/>
        <v>-27438.3</v>
      </c>
      <c r="O26" s="32">
        <f t="shared" si="7"/>
        <v>-815843.2999999999</v>
      </c>
    </row>
    <row r="27" spans="1:26" ht="18.75" customHeight="1">
      <c r="A27" s="28" t="s">
        <v>43</v>
      </c>
      <c r="B27" s="16">
        <f>ROUND((-B9)*$G$3,2)</f>
        <v>-97962.6</v>
      </c>
      <c r="C27" s="16">
        <f aca="true" t="shared" si="8" ref="C27:N27">ROUND((-C9)*$G$3,2)</f>
        <v>-96393.1</v>
      </c>
      <c r="D27" s="16">
        <f t="shared" si="8"/>
        <v>-62246.8</v>
      </c>
      <c r="E27" s="16">
        <f t="shared" si="8"/>
        <v>-12642</v>
      </c>
      <c r="F27" s="16">
        <f t="shared" si="8"/>
        <v>-59873.2</v>
      </c>
      <c r="G27" s="16">
        <f t="shared" si="8"/>
        <v>-111017.4</v>
      </c>
      <c r="H27" s="16">
        <f t="shared" si="8"/>
        <v>-14065.3</v>
      </c>
      <c r="I27" s="16">
        <f t="shared" si="8"/>
        <v>-98693.6</v>
      </c>
      <c r="J27" s="16">
        <f t="shared" si="8"/>
        <v>-71848.7</v>
      </c>
      <c r="K27" s="16">
        <f t="shared" si="8"/>
        <v>-66379.1</v>
      </c>
      <c r="L27" s="16">
        <f t="shared" si="8"/>
        <v>-60638.6</v>
      </c>
      <c r="M27" s="16">
        <f t="shared" si="8"/>
        <v>-36644.6</v>
      </c>
      <c r="N27" s="16">
        <f t="shared" si="8"/>
        <v>-27438.3</v>
      </c>
      <c r="O27" s="33">
        <f aca="true" t="shared" si="9" ref="O27:O44">SUM(B27:N27)</f>
        <v>-815843.2999999999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-3476.32</v>
      </c>
      <c r="C28" s="32">
        <f aca="true" t="shared" si="10" ref="C28:O28">SUM(C29:C37)</f>
        <v>-5916.85</v>
      </c>
      <c r="D28" s="32">
        <f t="shared" si="10"/>
        <v>-694000</v>
      </c>
      <c r="E28" s="32">
        <f t="shared" si="10"/>
        <v>-7624.98</v>
      </c>
      <c r="F28" s="32">
        <f t="shared" si="10"/>
        <v>-132678.48</v>
      </c>
      <c r="G28" s="32">
        <f t="shared" si="10"/>
        <v>-42339.72</v>
      </c>
      <c r="H28" s="32">
        <f t="shared" si="10"/>
        <v>-212718</v>
      </c>
      <c r="I28" s="32">
        <f t="shared" si="10"/>
        <v>-28415.25</v>
      </c>
      <c r="J28" s="32">
        <f t="shared" si="10"/>
        <v>-11806.8</v>
      </c>
      <c r="K28" s="32">
        <f t="shared" si="10"/>
        <v>-18787.84</v>
      </c>
      <c r="L28" s="32">
        <f t="shared" si="10"/>
        <v>-15139.74</v>
      </c>
      <c r="M28" s="32">
        <f t="shared" si="10"/>
        <v>-7594.049999999999</v>
      </c>
      <c r="N28" s="32">
        <f t="shared" si="10"/>
        <v>-3459.12</v>
      </c>
      <c r="O28" s="32">
        <f t="shared" si="10"/>
        <v>-1183957.15</v>
      </c>
    </row>
    <row r="29" spans="1:26" ht="18.75" customHeight="1">
      <c r="A29" s="28" t="s">
        <v>45</v>
      </c>
      <c r="B29" s="34">
        <v>-3476.32</v>
      </c>
      <c r="C29" s="34">
        <v>-5916.85</v>
      </c>
      <c r="D29" s="34">
        <v>0</v>
      </c>
      <c r="E29" s="34">
        <v>-7624.98</v>
      </c>
      <c r="F29" s="34">
        <v>-12273.1</v>
      </c>
      <c r="G29" s="34">
        <v>-42339.72</v>
      </c>
      <c r="H29" s="34">
        <v>0</v>
      </c>
      <c r="I29" s="34">
        <v>-28415.25</v>
      </c>
      <c r="J29" s="34">
        <v>-11806.8</v>
      </c>
      <c r="K29" s="34">
        <v>-18787.84</v>
      </c>
      <c r="L29" s="34">
        <v>-15139.74</v>
      </c>
      <c r="M29" s="34">
        <v>-5976.45</v>
      </c>
      <c r="N29" s="34">
        <v>-3459.12</v>
      </c>
      <c r="O29" s="34">
        <f t="shared" si="9"/>
        <v>-155216.17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-4718</v>
      </c>
      <c r="I33" s="34">
        <v>0</v>
      </c>
      <c r="J33" s="34">
        <v>0</v>
      </c>
      <c r="K33" s="34">
        <v>0</v>
      </c>
      <c r="L33" s="34">
        <v>0</v>
      </c>
      <c r="M33" s="34">
        <v>-1617.6</v>
      </c>
      <c r="N33" s="34">
        <v>0</v>
      </c>
      <c r="O33" s="34">
        <f t="shared" si="9"/>
        <v>-6335.6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616000</v>
      </c>
      <c r="E34" s="34">
        <v>0</v>
      </c>
      <c r="F34" s="34">
        <v>0</v>
      </c>
      <c r="G34" s="34">
        <v>0</v>
      </c>
      <c r="H34" s="34">
        <v>241000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-1310000</v>
      </c>
      <c r="E35" s="34">
        <v>0</v>
      </c>
      <c r="F35" s="34">
        <v>0</v>
      </c>
      <c r="G35" s="34">
        <v>0</v>
      </c>
      <c r="H35" s="34">
        <v>-449000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-1759000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-120405.38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-120405.38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1059223.1400000004</v>
      </c>
      <c r="C42" s="37">
        <f aca="true" t="shared" si="11" ref="C42:N42">+C17+C25</f>
        <v>793395.5800000001</v>
      </c>
      <c r="D42" s="37">
        <f t="shared" si="11"/>
        <v>12927.589999999967</v>
      </c>
      <c r="E42" s="37">
        <f t="shared" si="11"/>
        <v>197580.58</v>
      </c>
      <c r="F42" s="37">
        <f t="shared" si="11"/>
        <v>630980.3299999998</v>
      </c>
      <c r="G42" s="37">
        <f t="shared" si="11"/>
        <v>972824.57</v>
      </c>
      <c r="H42" s="37">
        <f t="shared" si="11"/>
        <v>36535.669999999984</v>
      </c>
      <c r="I42" s="37">
        <f t="shared" si="11"/>
        <v>740941.25</v>
      </c>
      <c r="J42" s="37">
        <f t="shared" si="11"/>
        <v>673883.8200000001</v>
      </c>
      <c r="K42" s="37">
        <f t="shared" si="11"/>
        <v>897964.0800000001</v>
      </c>
      <c r="L42" s="37">
        <f t="shared" si="11"/>
        <v>827578.22</v>
      </c>
      <c r="M42" s="37">
        <f t="shared" si="11"/>
        <v>479662.48</v>
      </c>
      <c r="N42" s="37">
        <f t="shared" si="11"/>
        <v>224676.96000000002</v>
      </c>
      <c r="O42" s="37">
        <f>SUM(B42:N42)</f>
        <v>7548174.2700000005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-77190.94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-77190.94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1059223.14</v>
      </c>
      <c r="C48" s="52">
        <f t="shared" si="12"/>
        <v>793395.59</v>
      </c>
      <c r="D48" s="52">
        <f t="shared" si="12"/>
        <v>12927.59</v>
      </c>
      <c r="E48" s="52">
        <f t="shared" si="12"/>
        <v>197580.59</v>
      </c>
      <c r="F48" s="52">
        <f t="shared" si="12"/>
        <v>630980.33</v>
      </c>
      <c r="G48" s="52">
        <f t="shared" si="12"/>
        <v>972824.57</v>
      </c>
      <c r="H48" s="52">
        <f t="shared" si="12"/>
        <v>36535.68</v>
      </c>
      <c r="I48" s="52">
        <f t="shared" si="12"/>
        <v>740941.26</v>
      </c>
      <c r="J48" s="52">
        <f t="shared" si="12"/>
        <v>673883.82</v>
      </c>
      <c r="K48" s="52">
        <f t="shared" si="12"/>
        <v>897964.08</v>
      </c>
      <c r="L48" s="52">
        <f t="shared" si="12"/>
        <v>827578.22</v>
      </c>
      <c r="M48" s="52">
        <f t="shared" si="12"/>
        <v>479662.48</v>
      </c>
      <c r="N48" s="52">
        <f t="shared" si="12"/>
        <v>224676.96</v>
      </c>
      <c r="O48" s="37">
        <f t="shared" si="12"/>
        <v>7548174.31</v>
      </c>
      <c r="Q48"/>
    </row>
    <row r="49" spans="1:18" ht="18.75" customHeight="1">
      <c r="A49" s="26" t="s">
        <v>61</v>
      </c>
      <c r="B49" s="52">
        <v>884338.7</v>
      </c>
      <c r="C49" s="52">
        <v>614427.63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1498766.33</v>
      </c>
      <c r="P49"/>
      <c r="Q49"/>
      <c r="R49" s="44"/>
    </row>
    <row r="50" spans="1:16" ht="18.75" customHeight="1">
      <c r="A50" s="26" t="s">
        <v>62</v>
      </c>
      <c r="B50" s="52">
        <v>174884.44</v>
      </c>
      <c r="C50" s="52">
        <v>178967.96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353852.4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12927.59</v>
      </c>
      <c r="E51" s="53">
        <v>0</v>
      </c>
      <c r="F51" s="53">
        <v>0</v>
      </c>
      <c r="G51" s="53">
        <v>0</v>
      </c>
      <c r="H51" s="52">
        <v>36535.68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49463.270000000004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197580.59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197580.59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630980.33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630980.33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972824.57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972824.57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740941.26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740941.26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673883.82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673883.82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897964.08</v>
      </c>
      <c r="L57" s="32">
        <v>827578.22</v>
      </c>
      <c r="M57" s="53">
        <v>0</v>
      </c>
      <c r="N57" s="53">
        <v>0</v>
      </c>
      <c r="O57" s="37">
        <f t="shared" si="13"/>
        <v>1725542.2999999998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479662.48</v>
      </c>
      <c r="N58" s="53">
        <v>0</v>
      </c>
      <c r="O58" s="37">
        <f t="shared" si="13"/>
        <v>479662.48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224676.96</v>
      </c>
      <c r="O59" s="56">
        <f t="shared" si="13"/>
        <v>224676.96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2019-12-09T19:36:52Z</dcterms:modified>
  <cp:category/>
  <cp:version/>
  <cp:contentType/>
  <cp:contentStatus/>
</cp:coreProperties>
</file>