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<sst xmlns="http://schemas.openxmlformats.org/spreadsheetml/2006/main" count="77" uniqueCount="74">
  <si>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</si>
  <si>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</si>
  <si>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</si>
  <si>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</si>
  <si>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</si>
  <si>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</si>
  <si>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</si>
  <si>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</si>
  <si>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</si>
  <si>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</si>
  <si>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</si>
  <si>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</si>
  <si>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</si>
  <si>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</si>
  <si>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</si>
  <si>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</si>
  <si>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</si>
  <si>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</si>
  <si>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</si>
  <si>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</si>
  <si>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</si>
  <si>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</si>
  <si>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</si>
  <si>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</si>
  <si>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</si>
  <si>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</si>
  <si>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</si>
  <si>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</si>
  <si>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</si>
  <si>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</si>
  <si>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</si>
  <si>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</si>
  <si>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</si>
  <si>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</si>
  <si>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</si>
  <si>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</si>
  <si>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</si>
  <si>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</si>
  <si>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</si>
  <si>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</si>
  <si>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</si>
  <si>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</si>
  <si>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</si>
  <si>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</si>
  <si>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</si>
  <si>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</si>
  <si>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</si>
  <si>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</si>
  <si>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</si>
  <si>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</si>
  <si>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</si>
  <si>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</si>
  <si>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</si>
  <si>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</si>
  <si>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</si>
  <si>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</si>
  <si>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</si>
  <si>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</si>
  <si>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</si>
  <si>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</si>
  <si>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</si>
  <si>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</si>
  <si>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</si>
  <si>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</si>
  <si>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</si>
  <si>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</si>
  <si>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</si>
  <si>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</si>
  <si>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</si>
  <si>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</si>
  <si>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</si>
  <si>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27/11/19 - VENCIMENTO 04/12/19</t>
  </si>
  <si>
    <t>5.3. Revisão de Remuneração pelo Transporte Coletivo (1)</t>
  </si>
  <si>
    <t>Nota: (1) Remuneração ARLA 32, mês de outurbo/19.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</si>
</sst>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462432</v>
      </c>
      <c r="C7" s="9">
        <f t="shared" si="0"/>
        <v>340830</v>
      </c>
      <c r="D7" s="9">
        <f t="shared" si="0"/>
        <v>327509</v>
      </c>
      <c r="E7" s="9">
        <f t="shared" si="0"/>
        <v>63819</v>
      </c>
      <c r="F7" s="9">
        <f t="shared" si="0"/>
        <v>316244</v>
      </c>
      <c r="G7" s="9">
        <f t="shared" si="0"/>
        <v>501274</v>
      </c>
      <c r="H7" s="9">
        <f t="shared" si="0"/>
        <v>65523</v>
      </c>
      <c r="I7" s="9">
        <f t="shared" si="0"/>
        <v>348323</v>
      </c>
      <c r="J7" s="9">
        <f t="shared" si="0"/>
        <v>282271</v>
      </c>
      <c r="K7" s="9">
        <f t="shared" si="0"/>
        <v>423611</v>
      </c>
      <c r="L7" s="9">
        <f t="shared" si="0"/>
        <v>334491</v>
      </c>
      <c r="M7" s="9">
        <f t="shared" si="0"/>
        <v>144890</v>
      </c>
      <c r="N7" s="9">
        <f t="shared" si="0"/>
        <v>97051</v>
      </c>
      <c r="O7" s="9">
        <f t="shared" si="0"/>
        <v>3708268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17415</v>
      </c>
      <c r="C8" s="11">
        <f t="shared" si="1"/>
        <v>17262</v>
      </c>
      <c r="D8" s="11">
        <f t="shared" si="1"/>
        <v>10932</v>
      </c>
      <c r="E8" s="11">
        <f t="shared" si="1"/>
        <v>2193</v>
      </c>
      <c r="F8" s="11">
        <f t="shared" si="1"/>
        <v>10678</v>
      </c>
      <c r="G8" s="11">
        <f t="shared" si="1"/>
        <v>19187</v>
      </c>
      <c r="H8" s="11">
        <f t="shared" si="1"/>
        <v>2888</v>
      </c>
      <c r="I8" s="11">
        <f t="shared" si="1"/>
        <v>17356</v>
      </c>
      <c r="J8" s="11">
        <f t="shared" si="1"/>
        <v>12970</v>
      </c>
      <c r="K8" s="11">
        <f t="shared" si="1"/>
        <v>11860</v>
      </c>
      <c r="L8" s="11">
        <f t="shared" si="1"/>
        <v>10865</v>
      </c>
      <c r="M8" s="11">
        <f t="shared" si="1"/>
        <v>6788</v>
      </c>
      <c r="N8" s="11">
        <f t="shared" si="1"/>
        <v>5495</v>
      </c>
      <c r="O8" s="11">
        <f t="shared" si="1"/>
        <v>145889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17415</v>
      </c>
      <c r="C9" s="11">
        <v>17262</v>
      </c>
      <c r="D9" s="11">
        <v>10932</v>
      </c>
      <c r="E9" s="11">
        <v>2193</v>
      </c>
      <c r="F9" s="11">
        <v>10678</v>
      </c>
      <c r="G9" s="11">
        <v>19187</v>
      </c>
      <c r="H9" s="11">
        <v>2883</v>
      </c>
      <c r="I9" s="11">
        <v>17356</v>
      </c>
      <c r="J9" s="11">
        <v>12970</v>
      </c>
      <c r="K9" s="11">
        <v>11843</v>
      </c>
      <c r="L9" s="11">
        <v>10865</v>
      </c>
      <c r="M9" s="11">
        <v>6778</v>
      </c>
      <c r="N9" s="11">
        <v>5495</v>
      </c>
      <c r="O9" s="11">
        <f>SUM(B9:N9)</f>
        <v>145857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17</v>
      </c>
      <c r="L10" s="13">
        <v>0</v>
      </c>
      <c r="M10" s="13">
        <v>10</v>
      </c>
      <c r="N10" s="13">
        <v>0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445017</v>
      </c>
      <c r="C11" s="13">
        <v>323568</v>
      </c>
      <c r="D11" s="13">
        <v>316577</v>
      </c>
      <c r="E11" s="13">
        <v>61626</v>
      </c>
      <c r="F11" s="13">
        <v>305566</v>
      </c>
      <c r="G11" s="13">
        <v>482087</v>
      </c>
      <c r="H11" s="13">
        <v>62635</v>
      </c>
      <c r="I11" s="13">
        <v>330967</v>
      </c>
      <c r="J11" s="13">
        <v>269301</v>
      </c>
      <c r="K11" s="13">
        <v>411751</v>
      </c>
      <c r="L11" s="13">
        <v>323626</v>
      </c>
      <c r="M11" s="13">
        <v>138102</v>
      </c>
      <c r="N11" s="13">
        <v>91556</v>
      </c>
      <c r="O11" s="11">
        <f>SUM(B11:N11)</f>
        <v>3562379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1096539.55</v>
      </c>
      <c r="C17" s="24">
        <f aca="true" t="shared" si="2" ref="C17:O17">C18+C19+C20+C21+C22+C23</f>
        <v>858095.53</v>
      </c>
      <c r="D17" s="24">
        <f t="shared" si="2"/>
        <v>658791.49</v>
      </c>
      <c r="E17" s="24">
        <f t="shared" si="2"/>
        <v>198628.06999999998</v>
      </c>
      <c r="F17" s="24">
        <f t="shared" si="2"/>
        <v>788266.0900000001</v>
      </c>
      <c r="G17" s="24">
        <f t="shared" si="2"/>
        <v>1070247.48</v>
      </c>
      <c r="H17" s="24">
        <f t="shared" si="2"/>
        <v>269199.26999999996</v>
      </c>
      <c r="I17" s="24">
        <f t="shared" si="2"/>
        <v>819735.0199999999</v>
      </c>
      <c r="J17" s="24">
        <f t="shared" si="2"/>
        <v>716744.11</v>
      </c>
      <c r="K17" s="24">
        <f t="shared" si="2"/>
        <v>945565.9200000002</v>
      </c>
      <c r="L17" s="24">
        <f t="shared" si="2"/>
        <v>865241.82</v>
      </c>
      <c r="M17" s="24">
        <f t="shared" si="2"/>
        <v>501007.19999999995</v>
      </c>
      <c r="N17" s="24">
        <f t="shared" si="2"/>
        <v>255354.87</v>
      </c>
      <c r="O17" s="24">
        <f t="shared" si="2"/>
        <v>9043416.42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1033165.57</v>
      </c>
      <c r="C18" s="22">
        <f t="shared" si="3"/>
        <v>786465.23</v>
      </c>
      <c r="D18" s="22">
        <f t="shared" si="3"/>
        <v>662616.21</v>
      </c>
      <c r="E18" s="22">
        <f t="shared" si="3"/>
        <v>220883.94</v>
      </c>
      <c r="F18" s="22">
        <f t="shared" si="3"/>
        <v>741339.18</v>
      </c>
      <c r="G18" s="22">
        <f t="shared" si="3"/>
        <v>966005.13</v>
      </c>
      <c r="H18" s="22">
        <f t="shared" si="3"/>
        <v>169304.88</v>
      </c>
      <c r="I18" s="22">
        <f t="shared" si="3"/>
        <v>797381.01</v>
      </c>
      <c r="J18" s="22">
        <f t="shared" si="3"/>
        <v>650380.61</v>
      </c>
      <c r="K18" s="22">
        <f t="shared" si="3"/>
        <v>923217.81</v>
      </c>
      <c r="L18" s="22">
        <f t="shared" si="3"/>
        <v>829671.48</v>
      </c>
      <c r="M18" s="22">
        <f t="shared" si="3"/>
        <v>415182.3</v>
      </c>
      <c r="N18" s="22">
        <f t="shared" si="3"/>
        <v>251323.27</v>
      </c>
      <c r="O18" s="27">
        <f aca="true" t="shared" si="4" ref="O18:O23">SUM(B18:N18)</f>
        <v>8446936.620000001</v>
      </c>
    </row>
    <row r="19" spans="1:23" ht="18.75" customHeight="1">
      <c r="A19" s="26" t="s">
        <v>36</v>
      </c>
      <c r="B19" s="16">
        <f>IF(B15&lt;&gt;0,ROUND((B15-1)*B18,2),0)</f>
        <v>20913.53</v>
      </c>
      <c r="C19" s="22">
        <f aca="true" t="shared" si="5" ref="C19:N19">IF(C15&lt;&gt;0,ROUND((C15-1)*C18,2),0)</f>
        <v>28087.74</v>
      </c>
      <c r="D19" s="22">
        <f t="shared" si="5"/>
        <v>-13543.65</v>
      </c>
      <c r="E19" s="22">
        <f t="shared" si="5"/>
        <v>-23119.14</v>
      </c>
      <c r="F19" s="22">
        <f t="shared" si="5"/>
        <v>22435.17</v>
      </c>
      <c r="G19" s="22">
        <f t="shared" si="5"/>
        <v>82942.43</v>
      </c>
      <c r="H19" s="22">
        <f t="shared" si="5"/>
        <v>102603.92</v>
      </c>
      <c r="I19" s="22">
        <f t="shared" si="5"/>
        <v>2640.69</v>
      </c>
      <c r="J19" s="22">
        <f t="shared" si="5"/>
        <v>34076.35</v>
      </c>
      <c r="K19" s="22">
        <f t="shared" si="5"/>
        <v>-26003.72</v>
      </c>
      <c r="L19" s="22">
        <f t="shared" si="5"/>
        <v>-3635.43</v>
      </c>
      <c r="M19" s="22">
        <f t="shared" si="5"/>
        <v>48618.37</v>
      </c>
      <c r="N19" s="22">
        <f t="shared" si="5"/>
        <v>-9239.31</v>
      </c>
      <c r="O19" s="27">
        <f t="shared" si="4"/>
        <v>266776.95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21142.3</v>
      </c>
      <c r="C23" s="22">
        <v>20028.53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177690.31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-41130.92</v>
      </c>
      <c r="C25" s="31">
        <f>+C26+C28+C39+C40+C43-C44</f>
        <v>-51214.66</v>
      </c>
      <c r="D25" s="31">
        <f t="shared" si="6"/>
        <v>-40909.61</v>
      </c>
      <c r="E25" s="31">
        <f t="shared" si="6"/>
        <v>-6007.24</v>
      </c>
      <c r="F25" s="31">
        <f t="shared" si="6"/>
        <v>-33500.11</v>
      </c>
      <c r="G25" s="31">
        <f t="shared" si="6"/>
        <v>-59844.310000000005</v>
      </c>
      <c r="H25" s="31">
        <f t="shared" si="6"/>
        <v>-11445.85</v>
      </c>
      <c r="I25" s="31">
        <f t="shared" si="6"/>
        <v>-65732.3</v>
      </c>
      <c r="J25" s="31">
        <f t="shared" si="6"/>
        <v>-41873.74</v>
      </c>
      <c r="K25" s="31">
        <f t="shared" si="6"/>
        <v>-21254.18</v>
      </c>
      <c r="L25" s="31">
        <f t="shared" si="6"/>
        <v>-21066.55</v>
      </c>
      <c r="M25" s="31">
        <f t="shared" si="6"/>
        <v>-20409.49</v>
      </c>
      <c r="N25" s="31">
        <f t="shared" si="6"/>
        <v>-23628.5</v>
      </c>
      <c r="O25" s="31">
        <f t="shared" si="6"/>
        <v>-438017.45999999996</v>
      </c>
    </row>
    <row r="26" spans="1:15" ht="18.75" customHeight="1">
      <c r="A26" s="26" t="s">
        <v>42</v>
      </c>
      <c r="B26" s="32">
        <f>+B27</f>
        <v>-74884.5</v>
      </c>
      <c r="C26" s="32">
        <f>+C27</f>
        <v>-74226.6</v>
      </c>
      <c r="D26" s="32">
        <f aca="true" t="shared" si="7" ref="D26:O26">+D27</f>
        <v>-47007.6</v>
      </c>
      <c r="E26" s="32">
        <f t="shared" si="7"/>
        <v>-9429.9</v>
      </c>
      <c r="F26" s="32">
        <f t="shared" si="7"/>
        <v>-45915.4</v>
      </c>
      <c r="G26" s="32">
        <f t="shared" si="7"/>
        <v>-82504.1</v>
      </c>
      <c r="H26" s="32">
        <f t="shared" si="7"/>
        <v>-12396.9</v>
      </c>
      <c r="I26" s="32">
        <f t="shared" si="7"/>
        <v>-74630.8</v>
      </c>
      <c r="J26" s="32">
        <f t="shared" si="7"/>
        <v>-55771</v>
      </c>
      <c r="K26" s="32">
        <f t="shared" si="7"/>
        <v>-50924.9</v>
      </c>
      <c r="L26" s="32">
        <f t="shared" si="7"/>
        <v>-46719.5</v>
      </c>
      <c r="M26" s="32">
        <f t="shared" si="7"/>
        <v>-29145.4</v>
      </c>
      <c r="N26" s="32">
        <f t="shared" si="7"/>
        <v>-23628.5</v>
      </c>
      <c r="O26" s="32">
        <f t="shared" si="7"/>
        <v>-627185.1</v>
      </c>
    </row>
    <row r="27" spans="1:26" ht="18.75" customHeight="1">
      <c r="A27" s="28" t="s">
        <v>43</v>
      </c>
      <c r="B27" s="16">
        <f>ROUND((-B9)*$G$3,2)</f>
        <v>-74884.5</v>
      </c>
      <c r="C27" s="16">
        <f aca="true" t="shared" si="8" ref="C27:N27">ROUND((-C9)*$G$3,2)</f>
        <v>-74226.6</v>
      </c>
      <c r="D27" s="16">
        <f t="shared" si="8"/>
        <v>-47007.6</v>
      </c>
      <c r="E27" s="16">
        <f t="shared" si="8"/>
        <v>-9429.9</v>
      </c>
      <c r="F27" s="16">
        <f t="shared" si="8"/>
        <v>-45915.4</v>
      </c>
      <c r="G27" s="16">
        <f t="shared" si="8"/>
        <v>-82504.1</v>
      </c>
      <c r="H27" s="16">
        <f t="shared" si="8"/>
        <v>-12396.9</v>
      </c>
      <c r="I27" s="16">
        <f t="shared" si="8"/>
        <v>-74630.8</v>
      </c>
      <c r="J27" s="16">
        <f t="shared" si="8"/>
        <v>-55771</v>
      </c>
      <c r="K27" s="16">
        <f t="shared" si="8"/>
        <v>-50924.9</v>
      </c>
      <c r="L27" s="16">
        <f t="shared" si="8"/>
        <v>-46719.5</v>
      </c>
      <c r="M27" s="16">
        <f t="shared" si="8"/>
        <v>-29145.4</v>
      </c>
      <c r="N27" s="16">
        <f t="shared" si="8"/>
        <v>-23628.5</v>
      </c>
      <c r="O27" s="33">
        <f aca="true" t="shared" si="9" ref="O27:O44">SUM(B27:N27)</f>
        <v>-627185.1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33753.58</v>
      </c>
      <c r="C39" s="36">
        <v>23011.94</v>
      </c>
      <c r="D39" s="36">
        <v>6097.99</v>
      </c>
      <c r="E39" s="36">
        <v>3422.66</v>
      </c>
      <c r="F39" s="36">
        <v>12415.29</v>
      </c>
      <c r="G39" s="36">
        <v>22659.79</v>
      </c>
      <c r="H39" s="36">
        <v>951.05</v>
      </c>
      <c r="I39" s="36">
        <v>8898.5</v>
      </c>
      <c r="J39" s="36">
        <v>13897.26</v>
      </c>
      <c r="K39" s="36">
        <v>29670.72</v>
      </c>
      <c r="L39" s="36">
        <v>25652.95</v>
      </c>
      <c r="M39" s="36">
        <v>8735.91</v>
      </c>
      <c r="N39" s="36">
        <v>0</v>
      </c>
      <c r="O39" s="34">
        <f t="shared" si="9"/>
        <v>189167.64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1055408.6300000001</v>
      </c>
      <c r="C42" s="37">
        <f aca="true" t="shared" si="11" ref="C42:N42">+C17+C25</f>
        <v>806880.87</v>
      </c>
      <c r="D42" s="37">
        <f t="shared" si="11"/>
        <v>617881.88</v>
      </c>
      <c r="E42" s="37">
        <f t="shared" si="11"/>
        <v>192620.83</v>
      </c>
      <c r="F42" s="37">
        <f t="shared" si="11"/>
        <v>754765.9800000001</v>
      </c>
      <c r="G42" s="37">
        <f t="shared" si="11"/>
        <v>1010403.1699999999</v>
      </c>
      <c r="H42" s="37">
        <f t="shared" si="11"/>
        <v>257753.41999999995</v>
      </c>
      <c r="I42" s="37">
        <f t="shared" si="11"/>
        <v>754002.7199999999</v>
      </c>
      <c r="J42" s="37">
        <f t="shared" si="11"/>
        <v>674870.37</v>
      </c>
      <c r="K42" s="37">
        <f t="shared" si="11"/>
        <v>924311.7400000001</v>
      </c>
      <c r="L42" s="37">
        <f t="shared" si="11"/>
        <v>844175.2699999999</v>
      </c>
      <c r="M42" s="37">
        <f t="shared" si="11"/>
        <v>480597.70999999996</v>
      </c>
      <c r="N42" s="37">
        <f t="shared" si="11"/>
        <v>231726.37</v>
      </c>
      <c r="O42" s="37">
        <f>SUM(B42:N42)</f>
        <v>8605398.959999999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44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1055408.63</v>
      </c>
      <c r="C48" s="52">
        <f t="shared" si="12"/>
        <v>806880.86</v>
      </c>
      <c r="D48" s="52">
        <f t="shared" si="12"/>
        <v>617881.87</v>
      </c>
      <c r="E48" s="52">
        <f t="shared" si="12"/>
        <v>192620.83</v>
      </c>
      <c r="F48" s="52">
        <f t="shared" si="12"/>
        <v>754765.99</v>
      </c>
      <c r="G48" s="52">
        <f t="shared" si="12"/>
        <v>1010403.16</v>
      </c>
      <c r="H48" s="52">
        <f t="shared" si="12"/>
        <v>257753.42</v>
      </c>
      <c r="I48" s="52">
        <f t="shared" si="12"/>
        <v>754002.72</v>
      </c>
      <c r="J48" s="52">
        <f t="shared" si="12"/>
        <v>674870.38</v>
      </c>
      <c r="K48" s="52">
        <f t="shared" si="12"/>
        <v>924311.74</v>
      </c>
      <c r="L48" s="52">
        <f t="shared" si="12"/>
        <v>844175.27</v>
      </c>
      <c r="M48" s="52">
        <f t="shared" si="12"/>
        <v>480597.7</v>
      </c>
      <c r="N48" s="52">
        <f t="shared" si="12"/>
        <v>231726.37</v>
      </c>
      <c r="O48" s="37">
        <f t="shared" si="12"/>
        <v>8605398.94</v>
      </c>
      <c r="Q48"/>
    </row>
    <row r="49" spans="1:18" ht="18.75" customHeight="1">
      <c r="A49" s="26" t="s">
        <v>59</v>
      </c>
      <c r="B49" s="52">
        <v>881166.82</v>
      </c>
      <c r="C49" s="52">
        <v>624792.21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1505959.0299999998</v>
      </c>
      <c r="P49"/>
      <c r="Q49"/>
      <c r="R49" s="44"/>
    </row>
    <row r="50" spans="1:16" ht="18.75" customHeight="1">
      <c r="A50" s="26" t="s">
        <v>60</v>
      </c>
      <c r="B50" s="52">
        <v>174241.81</v>
      </c>
      <c r="C50" s="52">
        <v>182088.65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356330.45999999996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617881.87</v>
      </c>
      <c r="E51" s="53">
        <v>0</v>
      </c>
      <c r="F51" s="53">
        <v>0</v>
      </c>
      <c r="G51" s="53">
        <v>0</v>
      </c>
      <c r="H51" s="52">
        <v>257753.42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875635.29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192620.83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192620.83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754765.99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754765.99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1010403.16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1010403.16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754002.72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754002.72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674870.38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674870.38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924311.74</v>
      </c>
      <c r="L57" s="32">
        <v>844175.27</v>
      </c>
      <c r="M57" s="53">
        <v>0</v>
      </c>
      <c r="N57" s="53">
        <v>0</v>
      </c>
      <c r="O57" s="37">
        <f t="shared" si="13"/>
        <v>1768487.01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480597.7</v>
      </c>
      <c r="N58" s="53">
        <v>0</v>
      </c>
      <c r="O58" s="37">
        <f t="shared" si="13"/>
        <v>480597.7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231726.37</v>
      </c>
      <c r="O59" s="56">
        <f t="shared" si="13"/>
        <v>231726.37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2019-12-04T14:13:43Z</dcterms:modified>
  <cp:category/>
  <cp:version/>
  <cp:contentType/>
  <cp:contentStatus/>
</cp:coreProperties>
</file>