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<sst xmlns="http://schemas.openxmlformats.org/spreadsheetml/2006/main" count="77" uniqueCount="74">
  <si>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</si>
  <si>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</si>
  <si>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</si>
  <si>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</si>
  <si>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</si>
  <si>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</si>
  <si>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</si>
  <si>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</si>
  <si>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</si>
  <si>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</si>
  <si>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</si>
  <si>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</si>
  <si>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</si>
  <si>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</si>
  <si>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</si>
  <si>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</si>
  <si>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</si>
  <si>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</si>
  <si>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</si>
  <si>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</si>
  <si>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</si>
  <si>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</si>
  <si>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</si>
  <si>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</si>
  <si>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</si>
  <si>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</si>
  <si>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</si>
  <si>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</si>
  <si>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</si>
  <si>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</si>
  <si>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</si>
  <si>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</si>
  <si>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</si>
  <si>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</si>
  <si>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</si>
  <si>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</si>
  <si>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</si>
  <si>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</si>
  <si>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</si>
  <si>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</si>
  <si>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</si>
  <si>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</si>
  <si>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</si>
  <si>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</si>
  <si>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</si>
  <si>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</si>
  <si>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</si>
  <si>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</si>
  <si>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</si>
  <si>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</si>
  <si>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</si>
  <si>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</si>
  <si>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</si>
  <si>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</si>
  <si>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</si>
  <si>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</si>
  <si>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</si>
  <si>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</si>
  <si>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</si>
  <si>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</si>
  <si>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</si>
  <si>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</si>
  <si>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</si>
  <si>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</si>
  <si>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</si>
  <si>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</si>
  <si>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</si>
  <si>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</si>
  <si>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</si>
  <si>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</si>
  <si>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</si>
  <si>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26/11/19 - VENCIMENTO 03/12/19</t>
  </si>
  <si>
    <t>5.3. Revisão de Remuneração pelo Transporte Coletivo (1)</t>
  </si>
  <si>
    <t>Nota: (1) Revisão de passageiros transportados e revisão de fator de transição, mês de outubro/19.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</si>
</sst>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32" fillId="0" borderId="0" xfId="46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478048</v>
      </c>
      <c r="C7" s="9">
        <f t="shared" si="0"/>
        <v>348405</v>
      </c>
      <c r="D7" s="9">
        <f t="shared" si="0"/>
        <v>337054</v>
      </c>
      <c r="E7" s="9">
        <f t="shared" si="0"/>
        <v>65013</v>
      </c>
      <c r="F7" s="9">
        <f t="shared" si="0"/>
        <v>316818</v>
      </c>
      <c r="G7" s="9">
        <f t="shared" si="0"/>
        <v>504938</v>
      </c>
      <c r="H7" s="9">
        <f t="shared" si="0"/>
        <v>68647</v>
      </c>
      <c r="I7" s="9">
        <f t="shared" si="0"/>
        <v>356783</v>
      </c>
      <c r="J7" s="9">
        <f t="shared" si="0"/>
        <v>291617</v>
      </c>
      <c r="K7" s="9">
        <f t="shared" si="0"/>
        <v>435640</v>
      </c>
      <c r="L7" s="9">
        <f t="shared" si="0"/>
        <v>351670</v>
      </c>
      <c r="M7" s="9">
        <f t="shared" si="0"/>
        <v>145794</v>
      </c>
      <c r="N7" s="9">
        <f t="shared" si="0"/>
        <v>98292</v>
      </c>
      <c r="O7" s="9">
        <f t="shared" si="0"/>
        <v>3798719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17705</v>
      </c>
      <c r="C8" s="11">
        <f t="shared" si="1"/>
        <v>17721</v>
      </c>
      <c r="D8" s="11">
        <f t="shared" si="1"/>
        <v>11164</v>
      </c>
      <c r="E8" s="11">
        <f t="shared" si="1"/>
        <v>2229</v>
      </c>
      <c r="F8" s="11">
        <f t="shared" si="1"/>
        <v>10340</v>
      </c>
      <c r="G8" s="11">
        <f t="shared" si="1"/>
        <v>19551</v>
      </c>
      <c r="H8" s="11">
        <f t="shared" si="1"/>
        <v>3062</v>
      </c>
      <c r="I8" s="11">
        <f t="shared" si="1"/>
        <v>17728</v>
      </c>
      <c r="J8" s="11">
        <f t="shared" si="1"/>
        <v>13938</v>
      </c>
      <c r="K8" s="11">
        <f t="shared" si="1"/>
        <v>12240</v>
      </c>
      <c r="L8" s="11">
        <f t="shared" si="1"/>
        <v>11169</v>
      </c>
      <c r="M8" s="11">
        <f t="shared" si="1"/>
        <v>6837</v>
      </c>
      <c r="N8" s="11">
        <f t="shared" si="1"/>
        <v>5459</v>
      </c>
      <c r="O8" s="11">
        <f t="shared" si="1"/>
        <v>149143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17705</v>
      </c>
      <c r="C9" s="11">
        <v>17721</v>
      </c>
      <c r="D9" s="11">
        <v>11164</v>
      </c>
      <c r="E9" s="11">
        <v>2229</v>
      </c>
      <c r="F9" s="11">
        <v>10340</v>
      </c>
      <c r="G9" s="11">
        <v>19551</v>
      </c>
      <c r="H9" s="11">
        <v>3053</v>
      </c>
      <c r="I9" s="11">
        <v>17728</v>
      </c>
      <c r="J9" s="11">
        <v>13938</v>
      </c>
      <c r="K9" s="11">
        <v>12231</v>
      </c>
      <c r="L9" s="11">
        <v>11169</v>
      </c>
      <c r="M9" s="11">
        <v>6827</v>
      </c>
      <c r="N9" s="11">
        <v>5459</v>
      </c>
      <c r="O9" s="11">
        <f>SUM(B9:N9)</f>
        <v>149115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9</v>
      </c>
      <c r="L10" s="13">
        <v>0</v>
      </c>
      <c r="M10" s="13">
        <v>10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460343</v>
      </c>
      <c r="C11" s="13">
        <v>330684</v>
      </c>
      <c r="D11" s="13">
        <v>325890</v>
      </c>
      <c r="E11" s="13">
        <v>62784</v>
      </c>
      <c r="F11" s="13">
        <v>306478</v>
      </c>
      <c r="G11" s="13">
        <v>485387</v>
      </c>
      <c r="H11" s="13">
        <v>65585</v>
      </c>
      <c r="I11" s="13">
        <v>339055</v>
      </c>
      <c r="J11" s="13">
        <v>277679</v>
      </c>
      <c r="K11" s="13">
        <v>423400</v>
      </c>
      <c r="L11" s="13">
        <v>340501</v>
      </c>
      <c r="M11" s="13">
        <v>138957</v>
      </c>
      <c r="N11" s="13">
        <v>92833</v>
      </c>
      <c r="O11" s="11">
        <f>SUM(B11:N11)</f>
        <v>3649576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1132135.0500000003</v>
      </c>
      <c r="C17" s="24">
        <f aca="true" t="shared" si="2" ref="C17:O17">C18+C19+C20+C21+C22+C23</f>
        <v>876199.0900000001</v>
      </c>
      <c r="D17" s="24">
        <f t="shared" si="2"/>
        <v>677708.2100000001</v>
      </c>
      <c r="E17" s="24">
        <f t="shared" si="2"/>
        <v>202328.08</v>
      </c>
      <c r="F17" s="24">
        <f t="shared" si="2"/>
        <v>789652.4</v>
      </c>
      <c r="G17" s="24">
        <f t="shared" si="2"/>
        <v>1077914.6199999999</v>
      </c>
      <c r="H17" s="24">
        <f t="shared" si="2"/>
        <v>282163.31</v>
      </c>
      <c r="I17" s="24">
        <f t="shared" si="2"/>
        <v>839165.7799999999</v>
      </c>
      <c r="J17" s="24">
        <f t="shared" si="2"/>
        <v>739406.5</v>
      </c>
      <c r="K17" s="24">
        <f t="shared" si="2"/>
        <v>971043.52</v>
      </c>
      <c r="L17" s="24">
        <f t="shared" si="2"/>
        <v>907665.9</v>
      </c>
      <c r="M17" s="24">
        <f t="shared" si="2"/>
        <v>503900.95</v>
      </c>
      <c r="N17" s="24">
        <f t="shared" si="2"/>
        <v>258450.41999999998</v>
      </c>
      <c r="O17" s="24">
        <f t="shared" si="2"/>
        <v>9257733.830000002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1068054.84</v>
      </c>
      <c r="C18" s="22">
        <f t="shared" si="3"/>
        <v>803944.54</v>
      </c>
      <c r="D18" s="22">
        <f t="shared" si="3"/>
        <v>681927.65</v>
      </c>
      <c r="E18" s="22">
        <f t="shared" si="3"/>
        <v>225016.49</v>
      </c>
      <c r="F18" s="22">
        <f t="shared" si="3"/>
        <v>742684.76</v>
      </c>
      <c r="G18" s="22">
        <f t="shared" si="3"/>
        <v>973066.02</v>
      </c>
      <c r="H18" s="22">
        <f t="shared" si="3"/>
        <v>177376.98</v>
      </c>
      <c r="I18" s="22">
        <f t="shared" si="3"/>
        <v>816747.64</v>
      </c>
      <c r="J18" s="22">
        <f t="shared" si="3"/>
        <v>671914.73</v>
      </c>
      <c r="K18" s="22">
        <f t="shared" si="3"/>
        <v>949433.82</v>
      </c>
      <c r="L18" s="22">
        <f t="shared" si="3"/>
        <v>872282.27</v>
      </c>
      <c r="M18" s="22">
        <f t="shared" si="3"/>
        <v>417772.71</v>
      </c>
      <c r="N18" s="22">
        <f t="shared" si="3"/>
        <v>254536.96</v>
      </c>
      <c r="O18" s="27">
        <f aca="true" t="shared" si="4" ref="O18:O23">SUM(B18:N18)</f>
        <v>8654759.410000002</v>
      </c>
    </row>
    <row r="19" spans="1:23" ht="18.75" customHeight="1">
      <c r="A19" s="26" t="s">
        <v>36</v>
      </c>
      <c r="B19" s="16">
        <f>IF(B15&lt;&gt;0,ROUND((B15-1)*B18,2),0)</f>
        <v>21619.76</v>
      </c>
      <c r="C19" s="22">
        <f aca="true" t="shared" si="5" ref="C19:N19">IF(C15&lt;&gt;0,ROUND((C15-1)*C18,2),0)</f>
        <v>28711.99</v>
      </c>
      <c r="D19" s="22">
        <f t="shared" si="5"/>
        <v>-13938.37</v>
      </c>
      <c r="E19" s="22">
        <f t="shared" si="5"/>
        <v>-23551.68</v>
      </c>
      <c r="F19" s="22">
        <f t="shared" si="5"/>
        <v>22475.9</v>
      </c>
      <c r="G19" s="22">
        <f t="shared" si="5"/>
        <v>83548.68</v>
      </c>
      <c r="H19" s="22">
        <f t="shared" si="5"/>
        <v>107495.86</v>
      </c>
      <c r="I19" s="22">
        <f t="shared" si="5"/>
        <v>2704.82</v>
      </c>
      <c r="J19" s="22">
        <f t="shared" si="5"/>
        <v>35204.62</v>
      </c>
      <c r="K19" s="22">
        <f t="shared" si="5"/>
        <v>-26742.13</v>
      </c>
      <c r="L19" s="22">
        <f t="shared" si="5"/>
        <v>-3822.14</v>
      </c>
      <c r="M19" s="22">
        <f t="shared" si="5"/>
        <v>48921.71</v>
      </c>
      <c r="N19" s="22">
        <f t="shared" si="5"/>
        <v>-9357.45</v>
      </c>
      <c r="O19" s="27">
        <f t="shared" si="4"/>
        <v>273271.57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21142.3</v>
      </c>
      <c r="C23" s="22">
        <v>20028.53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177690.31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152676.5</v>
      </c>
      <c r="C25" s="31">
        <f>+C26+C28+C39+C40+C43-C44</f>
        <v>98102.74</v>
      </c>
      <c r="D25" s="31">
        <f t="shared" si="6"/>
        <v>86862.78000000001</v>
      </c>
      <c r="E25" s="31">
        <f t="shared" si="6"/>
        <v>-120344.68</v>
      </c>
      <c r="F25" s="31">
        <f t="shared" si="6"/>
        <v>1139922.32</v>
      </c>
      <c r="G25" s="31">
        <f t="shared" si="6"/>
        <v>464289.88000000006</v>
      </c>
      <c r="H25" s="31">
        <f t="shared" si="6"/>
        <v>-102086.68999999999</v>
      </c>
      <c r="I25" s="31">
        <f t="shared" si="6"/>
        <v>174424.25</v>
      </c>
      <c r="J25" s="31">
        <f t="shared" si="6"/>
        <v>-158602.78</v>
      </c>
      <c r="K25" s="31">
        <f t="shared" si="6"/>
        <v>-138186.72999999998</v>
      </c>
      <c r="L25" s="31">
        <f t="shared" si="6"/>
        <v>-96144.54</v>
      </c>
      <c r="M25" s="31">
        <f t="shared" si="6"/>
        <v>23035.6</v>
      </c>
      <c r="N25" s="31">
        <f t="shared" si="6"/>
        <v>29930.81</v>
      </c>
      <c r="O25" s="31">
        <f t="shared" si="6"/>
        <v>1553879.4599999995</v>
      </c>
    </row>
    <row r="26" spans="1:15" ht="18.75" customHeight="1">
      <c r="A26" s="26" t="s">
        <v>42</v>
      </c>
      <c r="B26" s="32">
        <f>+B27</f>
        <v>-76131.5</v>
      </c>
      <c r="C26" s="32">
        <f>+C27</f>
        <v>-76200.3</v>
      </c>
      <c r="D26" s="32">
        <f aca="true" t="shared" si="7" ref="D26:O26">+D27</f>
        <v>-48005.2</v>
      </c>
      <c r="E26" s="32">
        <f t="shared" si="7"/>
        <v>-9584.7</v>
      </c>
      <c r="F26" s="32">
        <f t="shared" si="7"/>
        <v>-44462</v>
      </c>
      <c r="G26" s="32">
        <f t="shared" si="7"/>
        <v>-84069.3</v>
      </c>
      <c r="H26" s="32">
        <f t="shared" si="7"/>
        <v>-13127.9</v>
      </c>
      <c r="I26" s="32">
        <f t="shared" si="7"/>
        <v>-76230.4</v>
      </c>
      <c r="J26" s="32">
        <f t="shared" si="7"/>
        <v>-59933.4</v>
      </c>
      <c r="K26" s="32">
        <f t="shared" si="7"/>
        <v>-52593.3</v>
      </c>
      <c r="L26" s="32">
        <f t="shared" si="7"/>
        <v>-48026.7</v>
      </c>
      <c r="M26" s="32">
        <f t="shared" si="7"/>
        <v>-29356.1</v>
      </c>
      <c r="N26" s="32">
        <f t="shared" si="7"/>
        <v>-23473.7</v>
      </c>
      <c r="O26" s="32">
        <f t="shared" si="7"/>
        <v>-641194.5</v>
      </c>
    </row>
    <row r="27" spans="1:26" ht="18.75" customHeight="1">
      <c r="A27" s="28" t="s">
        <v>43</v>
      </c>
      <c r="B27" s="16">
        <f>ROUND((-B9)*$G$3,2)</f>
        <v>-76131.5</v>
      </c>
      <c r="C27" s="16">
        <f aca="true" t="shared" si="8" ref="C27:N27">ROUND((-C9)*$G$3,2)</f>
        <v>-76200.3</v>
      </c>
      <c r="D27" s="16">
        <f t="shared" si="8"/>
        <v>-48005.2</v>
      </c>
      <c r="E27" s="16">
        <f t="shared" si="8"/>
        <v>-9584.7</v>
      </c>
      <c r="F27" s="16">
        <f t="shared" si="8"/>
        <v>-44462</v>
      </c>
      <c r="G27" s="16">
        <f t="shared" si="8"/>
        <v>-84069.3</v>
      </c>
      <c r="H27" s="16">
        <f t="shared" si="8"/>
        <v>-13127.9</v>
      </c>
      <c r="I27" s="16">
        <f t="shared" si="8"/>
        <v>-76230.4</v>
      </c>
      <c r="J27" s="16">
        <f t="shared" si="8"/>
        <v>-59933.4</v>
      </c>
      <c r="K27" s="16">
        <f t="shared" si="8"/>
        <v>-52593.3</v>
      </c>
      <c r="L27" s="16">
        <f t="shared" si="8"/>
        <v>-48026.7</v>
      </c>
      <c r="M27" s="16">
        <f t="shared" si="8"/>
        <v>-29356.1</v>
      </c>
      <c r="N27" s="16">
        <f t="shared" si="8"/>
        <v>-23473.7</v>
      </c>
      <c r="O27" s="33">
        <f aca="true" t="shared" si="9" ref="O27:O44">SUM(B27:N27)</f>
        <v>-641194.5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228808</v>
      </c>
      <c r="C39" s="36">
        <v>174303.04</v>
      </c>
      <c r="D39" s="36">
        <v>134867.98</v>
      </c>
      <c r="E39" s="36">
        <v>-110759.98</v>
      </c>
      <c r="F39" s="36">
        <v>1184384.32</v>
      </c>
      <c r="G39" s="36">
        <v>548359.18</v>
      </c>
      <c r="H39" s="36">
        <v>-88958.79</v>
      </c>
      <c r="I39" s="36">
        <v>250654.65</v>
      </c>
      <c r="J39" s="36">
        <v>-98669.38</v>
      </c>
      <c r="K39" s="36">
        <v>-85593.43</v>
      </c>
      <c r="L39" s="36">
        <v>-48117.84</v>
      </c>
      <c r="M39" s="36">
        <v>52391.7</v>
      </c>
      <c r="N39" s="36">
        <v>53404.51</v>
      </c>
      <c r="O39" s="34">
        <f t="shared" si="9"/>
        <v>2195073.9599999995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1284811.5500000003</v>
      </c>
      <c r="C42" s="37">
        <f aca="true" t="shared" si="11" ref="C42:N42">+C17+C25</f>
        <v>974301.8300000001</v>
      </c>
      <c r="D42" s="37">
        <f t="shared" si="11"/>
        <v>764570.9900000001</v>
      </c>
      <c r="E42" s="37">
        <f t="shared" si="11"/>
        <v>81983.4</v>
      </c>
      <c r="F42" s="37">
        <f t="shared" si="11"/>
        <v>1929574.7200000002</v>
      </c>
      <c r="G42" s="37">
        <f t="shared" si="11"/>
        <v>1542204.5</v>
      </c>
      <c r="H42" s="37">
        <f t="shared" si="11"/>
        <v>180076.62</v>
      </c>
      <c r="I42" s="37">
        <f t="shared" si="11"/>
        <v>1013590.0299999999</v>
      </c>
      <c r="J42" s="37">
        <f t="shared" si="11"/>
        <v>580803.72</v>
      </c>
      <c r="K42" s="37">
        <f t="shared" si="11"/>
        <v>832856.79</v>
      </c>
      <c r="L42" s="37">
        <f t="shared" si="11"/>
        <v>811521.36</v>
      </c>
      <c r="M42" s="37">
        <f t="shared" si="11"/>
        <v>526936.55</v>
      </c>
      <c r="N42" s="37">
        <f t="shared" si="11"/>
        <v>288381.23</v>
      </c>
      <c r="O42" s="37">
        <f>SUM(B42:N42)</f>
        <v>10811613.290000001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71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71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 s="71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 s="71"/>
    </row>
    <row r="48" spans="1:17" ht="18.75" customHeight="1">
      <c r="A48" s="14" t="s">
        <v>58</v>
      </c>
      <c r="B48" s="52">
        <f aca="true" t="shared" si="12" ref="B48:O48">SUM(B49:B59)</f>
        <v>1284811.55</v>
      </c>
      <c r="C48" s="52">
        <f t="shared" si="12"/>
        <v>974301.83</v>
      </c>
      <c r="D48" s="52">
        <f t="shared" si="12"/>
        <v>764570.99</v>
      </c>
      <c r="E48" s="52">
        <f t="shared" si="12"/>
        <v>81983.4</v>
      </c>
      <c r="F48" s="52">
        <f t="shared" si="12"/>
        <v>1929574.71</v>
      </c>
      <c r="G48" s="52">
        <f t="shared" si="12"/>
        <v>1542204.5</v>
      </c>
      <c r="H48" s="52">
        <f t="shared" si="12"/>
        <v>180076.63</v>
      </c>
      <c r="I48" s="52">
        <f t="shared" si="12"/>
        <v>1013590.04</v>
      </c>
      <c r="J48" s="52">
        <f t="shared" si="12"/>
        <v>580803.72</v>
      </c>
      <c r="K48" s="52">
        <f t="shared" si="12"/>
        <v>832856.78</v>
      </c>
      <c r="L48" s="52">
        <f t="shared" si="12"/>
        <v>811521.36</v>
      </c>
      <c r="M48" s="52">
        <f t="shared" si="12"/>
        <v>526936.5499999999</v>
      </c>
      <c r="N48" s="52">
        <f t="shared" si="12"/>
        <v>288381.23</v>
      </c>
      <c r="O48" s="37">
        <f t="shared" si="12"/>
        <v>10811613.290000001</v>
      </c>
      <c r="Q48" s="71"/>
    </row>
    <row r="49" spans="1:18" ht="18.75" customHeight="1">
      <c r="A49" s="26" t="s">
        <v>59</v>
      </c>
      <c r="B49" s="52">
        <v>1071922.46</v>
      </c>
      <c r="C49" s="52">
        <v>753469.62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1825392.08</v>
      </c>
      <c r="P49"/>
      <c r="Q49" s="71"/>
      <c r="R49" s="44"/>
    </row>
    <row r="50" spans="1:17" ht="18.75" customHeight="1">
      <c r="A50" s="26" t="s">
        <v>60</v>
      </c>
      <c r="B50" s="52">
        <v>212889.09000000003</v>
      </c>
      <c r="C50" s="52">
        <v>220832.21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433721.30000000005</v>
      </c>
      <c r="P50"/>
      <c r="Q50" s="72"/>
    </row>
    <row r="51" spans="1:17" ht="18.75" customHeight="1">
      <c r="A51" s="26" t="s">
        <v>61</v>
      </c>
      <c r="B51" s="53">
        <v>0</v>
      </c>
      <c r="C51" s="53">
        <v>0</v>
      </c>
      <c r="D51" s="32">
        <v>764570.99</v>
      </c>
      <c r="E51" s="53">
        <v>0</v>
      </c>
      <c r="F51" s="53">
        <v>0</v>
      </c>
      <c r="G51" s="53">
        <v>0</v>
      </c>
      <c r="H51" s="52">
        <v>180076.63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944647.62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81983.4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81983.4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1929574.71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1929574.71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1542204.5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1542204.5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1013590.04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1013590.04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580803.72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580803.72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832856.78</v>
      </c>
      <c r="L57" s="32">
        <v>811521.36</v>
      </c>
      <c r="M57" s="53">
        <v>0</v>
      </c>
      <c r="N57" s="53">
        <v>0</v>
      </c>
      <c r="O57" s="37">
        <f t="shared" si="13"/>
        <v>1644378.1400000001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f>474544.85+52391.7</f>
        <v>526936.5499999999</v>
      </c>
      <c r="N58" s="53">
        <v>0</v>
      </c>
      <c r="O58" s="37">
        <f t="shared" si="13"/>
        <v>526936.5499999999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288381.23</v>
      </c>
      <c r="O59" s="56">
        <f t="shared" si="13"/>
        <v>288381.23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5.75">
      <c r="B62" s="58"/>
      <c r="C62" s="58"/>
      <c r="D62"/>
      <c r="E62"/>
      <c r="F62"/>
      <c r="G62" s="69"/>
      <c r="H62" s="59"/>
      <c r="I62" s="59"/>
      <c r="J62"/>
      <c r="K62"/>
      <c r="L62"/>
    </row>
    <row r="63" spans="2:12" ht="15.75">
      <c r="B63" s="58"/>
      <c r="C63" s="58"/>
      <c r="D63"/>
      <c r="E63"/>
      <c r="F63"/>
      <c r="G63" s="69"/>
      <c r="H63"/>
      <c r="I63"/>
      <c r="J63"/>
      <c r="K63"/>
      <c r="L63"/>
    </row>
    <row r="64" spans="2:12" ht="14.25">
      <c r="B64"/>
      <c r="C64"/>
      <c r="D64"/>
      <c r="E64"/>
      <c r="F64"/>
      <c r="G64" s="70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 s="44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2019-12-03T14:36:31Z</dcterms:modified>
  <cp:category/>
  <cp:version/>
  <cp:contentType/>
  <cp:contentStatus/>
</cp:coreProperties>
</file>