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<sst xmlns="http://schemas.openxmlformats.org/spreadsheetml/2006/main" count="77" uniqueCount="74">
  <si>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</si>
  <si>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</si>
  <si>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</si>
  <si>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</si>
  <si>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</si>
  <si>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</si>
  <si>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</si>
  <si>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</si>
  <si>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</si>
  <si>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</si>
  <si>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</si>
  <si>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</si>
  <si>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</si>
  <si>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</si>
  <si>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</si>
  <si>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</si>
  <si>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</si>
  <si>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</si>
  <si>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</si>
  <si>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</si>
  <si>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</si>
  <si>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</si>
  <si>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</si>
  <si>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</si>
  <si>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</si>
  <si>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</si>
  <si>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</si>
  <si>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</si>
  <si>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</si>
  <si>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</si>
  <si>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</si>
  <si>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</si>
  <si>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</si>
  <si>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</si>
  <si>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</si>
  <si>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</si>
  <si>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</si>
  <si>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</si>
  <si>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</si>
  <si>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</si>
  <si>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</si>
  <si>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</si>
  <si>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</si>
  <si>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</si>
  <si>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</si>
  <si>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</si>
  <si>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</si>
  <si>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</si>
  <si>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</si>
  <si>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</si>
  <si>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</si>
  <si>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</si>
  <si>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</si>
  <si>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</si>
  <si>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</si>
  <si>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</si>
  <si>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</si>
  <si>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</si>
  <si>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</si>
  <si>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</si>
  <si>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</si>
  <si>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</si>
  <si>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</si>
  <si>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</si>
  <si>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</si>
  <si>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</si>
  <si>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</si>
  <si>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</si>
  <si>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</si>
  <si>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</si>
  <si>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</si>
  <si>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</si>
  <si>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</si>
  <si>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23/11/19 - VENCIMENTO 29/11/19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</si>
</sst>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319311</v>
      </c>
      <c r="C7" s="9">
        <f t="shared" si="0"/>
        <v>215653</v>
      </c>
      <c r="D7" s="9">
        <f t="shared" si="0"/>
        <v>244758</v>
      </c>
      <c r="E7" s="9">
        <f t="shared" si="0"/>
        <v>42869</v>
      </c>
      <c r="F7" s="9">
        <f t="shared" si="0"/>
        <v>209221</v>
      </c>
      <c r="G7" s="9">
        <f t="shared" si="0"/>
        <v>334115</v>
      </c>
      <c r="H7" s="9">
        <f t="shared" si="0"/>
        <v>38188</v>
      </c>
      <c r="I7" s="9">
        <f t="shared" si="0"/>
        <v>230520</v>
      </c>
      <c r="J7" s="9">
        <f t="shared" si="0"/>
        <v>196622</v>
      </c>
      <c r="K7" s="9">
        <f t="shared" si="0"/>
        <v>294761</v>
      </c>
      <c r="L7" s="9">
        <f t="shared" si="0"/>
        <v>250369</v>
      </c>
      <c r="M7" s="9">
        <f t="shared" si="0"/>
        <v>85833</v>
      </c>
      <c r="N7" s="9">
        <f t="shared" si="0"/>
        <v>55975</v>
      </c>
      <c r="O7" s="9">
        <f t="shared" si="0"/>
        <v>2518195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17197</v>
      </c>
      <c r="C8" s="11">
        <f t="shared" si="1"/>
        <v>15867</v>
      </c>
      <c r="D8" s="11">
        <f t="shared" si="1"/>
        <v>11981</v>
      </c>
      <c r="E8" s="11">
        <f t="shared" si="1"/>
        <v>1985</v>
      </c>
      <c r="F8" s="11">
        <f t="shared" si="1"/>
        <v>10005</v>
      </c>
      <c r="G8" s="11">
        <f t="shared" si="1"/>
        <v>18495</v>
      </c>
      <c r="H8" s="11">
        <f t="shared" si="1"/>
        <v>2366</v>
      </c>
      <c r="I8" s="11">
        <f t="shared" si="1"/>
        <v>16407</v>
      </c>
      <c r="J8" s="11">
        <f t="shared" si="1"/>
        <v>12727</v>
      </c>
      <c r="K8" s="11">
        <f t="shared" si="1"/>
        <v>12319</v>
      </c>
      <c r="L8" s="11">
        <f t="shared" si="1"/>
        <v>11717</v>
      </c>
      <c r="M8" s="11">
        <f t="shared" si="1"/>
        <v>5212</v>
      </c>
      <c r="N8" s="11">
        <f t="shared" si="1"/>
        <v>4177</v>
      </c>
      <c r="O8" s="11">
        <f t="shared" si="1"/>
        <v>140455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17197</v>
      </c>
      <c r="C9" s="11">
        <v>15867</v>
      </c>
      <c r="D9" s="11">
        <v>11981</v>
      </c>
      <c r="E9" s="11">
        <v>1985</v>
      </c>
      <c r="F9" s="11">
        <v>10005</v>
      </c>
      <c r="G9" s="11">
        <v>18495</v>
      </c>
      <c r="H9" s="11">
        <v>2358</v>
      </c>
      <c r="I9" s="11">
        <v>16407</v>
      </c>
      <c r="J9" s="11">
        <v>12727</v>
      </c>
      <c r="K9" s="11">
        <v>12314</v>
      </c>
      <c r="L9" s="11">
        <v>11717</v>
      </c>
      <c r="M9" s="11">
        <v>5201</v>
      </c>
      <c r="N9" s="11">
        <v>4177</v>
      </c>
      <c r="O9" s="11">
        <f>SUM(B9:N9)</f>
        <v>140431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5</v>
      </c>
      <c r="L10" s="13">
        <v>0</v>
      </c>
      <c r="M10" s="13">
        <v>11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302114</v>
      </c>
      <c r="C11" s="13">
        <v>199786</v>
      </c>
      <c r="D11" s="13">
        <v>232777</v>
      </c>
      <c r="E11" s="13">
        <v>40884</v>
      </c>
      <c r="F11" s="13">
        <v>199216</v>
      </c>
      <c r="G11" s="13">
        <v>315620</v>
      </c>
      <c r="H11" s="13">
        <v>35822</v>
      </c>
      <c r="I11" s="13">
        <v>214113</v>
      </c>
      <c r="J11" s="13">
        <v>183895</v>
      </c>
      <c r="K11" s="13">
        <v>282442</v>
      </c>
      <c r="L11" s="13">
        <v>238652</v>
      </c>
      <c r="M11" s="13">
        <v>80621</v>
      </c>
      <c r="N11" s="13">
        <v>51798</v>
      </c>
      <c r="O11" s="11">
        <f>SUM(B11:N11)</f>
        <v>2377740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770305.9600000001</v>
      </c>
      <c r="C17" s="24">
        <f aca="true" t="shared" si="2" ref="C17:O17">C18+C19+C20+C21+C22+C23</f>
        <v>558933.78</v>
      </c>
      <c r="D17" s="24">
        <f t="shared" si="2"/>
        <v>494791.71</v>
      </c>
      <c r="E17" s="24">
        <f t="shared" si="2"/>
        <v>133707.4</v>
      </c>
      <c r="F17" s="24">
        <f t="shared" si="2"/>
        <v>529790.2899999999</v>
      </c>
      <c r="G17" s="24">
        <f t="shared" si="2"/>
        <v>720456.6900000001</v>
      </c>
      <c r="H17" s="24">
        <f t="shared" si="2"/>
        <v>155763.88</v>
      </c>
      <c r="I17" s="24">
        <f t="shared" si="2"/>
        <v>549167.2999999999</v>
      </c>
      <c r="J17" s="24">
        <f t="shared" si="2"/>
        <v>509060.53</v>
      </c>
      <c r="K17" s="24">
        <f t="shared" si="2"/>
        <v>672659.79</v>
      </c>
      <c r="L17" s="24">
        <f t="shared" si="2"/>
        <v>657499.89</v>
      </c>
      <c r="M17" s="24">
        <f t="shared" si="2"/>
        <v>311962.56999999995</v>
      </c>
      <c r="N17" s="24">
        <f t="shared" si="2"/>
        <v>152894.91999999998</v>
      </c>
      <c r="O17" s="24">
        <f t="shared" si="2"/>
        <v>6216994.709999999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713404.64</v>
      </c>
      <c r="C18" s="22">
        <f t="shared" si="3"/>
        <v>497619.3</v>
      </c>
      <c r="D18" s="22">
        <f t="shared" si="3"/>
        <v>495194.39</v>
      </c>
      <c r="E18" s="22">
        <f t="shared" si="3"/>
        <v>148373.9</v>
      </c>
      <c r="F18" s="22">
        <f t="shared" si="3"/>
        <v>490455.87</v>
      </c>
      <c r="G18" s="22">
        <f t="shared" si="3"/>
        <v>643873.02</v>
      </c>
      <c r="H18" s="22">
        <f t="shared" si="3"/>
        <v>98673.97</v>
      </c>
      <c r="I18" s="22">
        <f t="shared" si="3"/>
        <v>527706.38</v>
      </c>
      <c r="J18" s="22">
        <f t="shared" si="3"/>
        <v>453036.75</v>
      </c>
      <c r="K18" s="22">
        <f t="shared" si="3"/>
        <v>642402.12</v>
      </c>
      <c r="L18" s="22">
        <f t="shared" si="3"/>
        <v>621015.27</v>
      </c>
      <c r="M18" s="22">
        <f t="shared" si="3"/>
        <v>245954.46</v>
      </c>
      <c r="N18" s="22">
        <f t="shared" si="3"/>
        <v>144952.86</v>
      </c>
      <c r="O18" s="27">
        <f aca="true" t="shared" si="4" ref="O18:O23">SUM(B18:N18)</f>
        <v>5722662.93</v>
      </c>
    </row>
    <row r="19" spans="1:23" ht="18.75" customHeight="1">
      <c r="A19" s="26" t="s">
        <v>36</v>
      </c>
      <c r="B19" s="16">
        <f>IF(B15&lt;&gt;0,ROUND((B15-1)*B18,2),0)</f>
        <v>14440.87</v>
      </c>
      <c r="C19" s="22">
        <f aca="true" t="shared" si="5" ref="C19:N19">IF(C15&lt;&gt;0,ROUND((C15-1)*C18,2),0)</f>
        <v>17771.92</v>
      </c>
      <c r="D19" s="22">
        <f t="shared" si="5"/>
        <v>-10121.61</v>
      </c>
      <c r="E19" s="22">
        <f t="shared" si="5"/>
        <v>-15529.77</v>
      </c>
      <c r="F19" s="22">
        <f t="shared" si="5"/>
        <v>14842.68</v>
      </c>
      <c r="G19" s="22">
        <f t="shared" si="5"/>
        <v>55283.75</v>
      </c>
      <c r="H19" s="22">
        <f t="shared" si="5"/>
        <v>59799.44</v>
      </c>
      <c r="I19" s="22">
        <f t="shared" si="5"/>
        <v>1747.6</v>
      </c>
      <c r="J19" s="22">
        <f t="shared" si="5"/>
        <v>23736.63</v>
      </c>
      <c r="K19" s="22">
        <f t="shared" si="5"/>
        <v>-18094.16</v>
      </c>
      <c r="L19" s="22">
        <f t="shared" si="5"/>
        <v>-2721.15</v>
      </c>
      <c r="M19" s="22">
        <f t="shared" si="5"/>
        <v>28801.58</v>
      </c>
      <c r="N19" s="22">
        <f t="shared" si="5"/>
        <v>-5328.85</v>
      </c>
      <c r="O19" s="27">
        <f t="shared" si="4"/>
        <v>164628.93000000002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177690.31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-73947.1</v>
      </c>
      <c r="C25" s="31">
        <f>+C26+C28+C39+C40+C43-C44</f>
        <v>-68228.1</v>
      </c>
      <c r="D25" s="31">
        <f t="shared" si="6"/>
        <v>-481864.12</v>
      </c>
      <c r="E25" s="31">
        <f t="shared" si="6"/>
        <v>-8535.5</v>
      </c>
      <c r="F25" s="31">
        <f t="shared" si="6"/>
        <v>-43021.5</v>
      </c>
      <c r="G25" s="31">
        <f t="shared" si="6"/>
        <v>-79528.5</v>
      </c>
      <c r="H25" s="31">
        <f t="shared" si="6"/>
        <v>-155763.88</v>
      </c>
      <c r="I25" s="31">
        <f t="shared" si="6"/>
        <v>-70550.1</v>
      </c>
      <c r="J25" s="31">
        <f t="shared" si="6"/>
        <v>-54726.1</v>
      </c>
      <c r="K25" s="31">
        <f t="shared" si="6"/>
        <v>-52950.2</v>
      </c>
      <c r="L25" s="31">
        <f t="shared" si="6"/>
        <v>-50383.1</v>
      </c>
      <c r="M25" s="31">
        <f t="shared" si="6"/>
        <v>-22364.3</v>
      </c>
      <c r="N25" s="31">
        <f t="shared" si="6"/>
        <v>-17961.1</v>
      </c>
      <c r="O25" s="31">
        <f t="shared" si="6"/>
        <v>-1179823.6</v>
      </c>
    </row>
    <row r="26" spans="1:15" ht="18.75" customHeight="1">
      <c r="A26" s="26" t="s">
        <v>42</v>
      </c>
      <c r="B26" s="32">
        <f>+B27</f>
        <v>-73947.1</v>
      </c>
      <c r="C26" s="32">
        <f>+C27</f>
        <v>-68228.1</v>
      </c>
      <c r="D26" s="32">
        <f aca="true" t="shared" si="7" ref="D26:O26">+D27</f>
        <v>-51518.3</v>
      </c>
      <c r="E26" s="32">
        <f t="shared" si="7"/>
        <v>-8535.5</v>
      </c>
      <c r="F26" s="32">
        <f t="shared" si="7"/>
        <v>-43021.5</v>
      </c>
      <c r="G26" s="32">
        <f t="shared" si="7"/>
        <v>-79528.5</v>
      </c>
      <c r="H26" s="32">
        <f t="shared" si="7"/>
        <v>-10139.4</v>
      </c>
      <c r="I26" s="32">
        <f t="shared" si="7"/>
        <v>-70550.1</v>
      </c>
      <c r="J26" s="32">
        <f t="shared" si="7"/>
        <v>-54726.1</v>
      </c>
      <c r="K26" s="32">
        <f t="shared" si="7"/>
        <v>-52950.2</v>
      </c>
      <c r="L26" s="32">
        <f t="shared" si="7"/>
        <v>-50383.1</v>
      </c>
      <c r="M26" s="32">
        <f t="shared" si="7"/>
        <v>-22364.3</v>
      </c>
      <c r="N26" s="32">
        <f t="shared" si="7"/>
        <v>-17961.1</v>
      </c>
      <c r="O26" s="32">
        <f t="shared" si="7"/>
        <v>-603853.3</v>
      </c>
    </row>
    <row r="27" spans="1:26" ht="18.75" customHeight="1">
      <c r="A27" s="28" t="s">
        <v>43</v>
      </c>
      <c r="B27" s="16">
        <f>ROUND((-B9)*$G$3,2)</f>
        <v>-73947.1</v>
      </c>
      <c r="C27" s="16">
        <f aca="true" t="shared" si="8" ref="C27:N27">ROUND((-C9)*$G$3,2)</f>
        <v>-68228.1</v>
      </c>
      <c r="D27" s="16">
        <f t="shared" si="8"/>
        <v>-51518.3</v>
      </c>
      <c r="E27" s="16">
        <f t="shared" si="8"/>
        <v>-8535.5</v>
      </c>
      <c r="F27" s="16">
        <f t="shared" si="8"/>
        <v>-43021.5</v>
      </c>
      <c r="G27" s="16">
        <f t="shared" si="8"/>
        <v>-79528.5</v>
      </c>
      <c r="H27" s="16">
        <f t="shared" si="8"/>
        <v>-10139.4</v>
      </c>
      <c r="I27" s="16">
        <f t="shared" si="8"/>
        <v>-70550.1</v>
      </c>
      <c r="J27" s="16">
        <f t="shared" si="8"/>
        <v>-54726.1</v>
      </c>
      <c r="K27" s="16">
        <f t="shared" si="8"/>
        <v>-52950.2</v>
      </c>
      <c r="L27" s="16">
        <f t="shared" si="8"/>
        <v>-50383.1</v>
      </c>
      <c r="M27" s="16">
        <f t="shared" si="8"/>
        <v>-22364.3</v>
      </c>
      <c r="N27" s="16">
        <f t="shared" si="8"/>
        <v>-17961.1</v>
      </c>
      <c r="O27" s="33">
        <f aca="true" t="shared" si="9" ref="O27:O44">SUM(B27:N27)</f>
        <v>-603853.3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696358.8600000001</v>
      </c>
      <c r="C42" s="37">
        <f aca="true" t="shared" si="11" ref="C42:N42">+C17+C25</f>
        <v>490705.68000000005</v>
      </c>
      <c r="D42" s="37">
        <f t="shared" si="11"/>
        <v>12927.590000000026</v>
      </c>
      <c r="E42" s="37">
        <f t="shared" si="11"/>
        <v>125171.9</v>
      </c>
      <c r="F42" s="37">
        <f t="shared" si="11"/>
        <v>486768.7899999999</v>
      </c>
      <c r="G42" s="37">
        <f t="shared" si="11"/>
        <v>640928.1900000001</v>
      </c>
      <c r="H42" s="37">
        <f t="shared" si="11"/>
        <v>0</v>
      </c>
      <c r="I42" s="37">
        <f t="shared" si="11"/>
        <v>478617.19999999995</v>
      </c>
      <c r="J42" s="37">
        <f t="shared" si="11"/>
        <v>454334.43000000005</v>
      </c>
      <c r="K42" s="37">
        <f t="shared" si="11"/>
        <v>619709.5900000001</v>
      </c>
      <c r="L42" s="37">
        <f t="shared" si="11"/>
        <v>607116.79</v>
      </c>
      <c r="M42" s="37">
        <f t="shared" si="11"/>
        <v>289598.26999999996</v>
      </c>
      <c r="N42" s="37">
        <f t="shared" si="11"/>
        <v>134933.81999999998</v>
      </c>
      <c r="O42" s="37">
        <f>SUM(B42:N42)</f>
        <v>5037171.11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-1023973.43</v>
      </c>
      <c r="E43" s="34">
        <v>0</v>
      </c>
      <c r="F43" s="34">
        <v>0</v>
      </c>
      <c r="G43" s="34">
        <v>0</v>
      </c>
      <c r="H43" s="34">
        <v>-231380.13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-1255353.56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-593627.61</v>
      </c>
      <c r="E44" s="34">
        <v>0</v>
      </c>
      <c r="F44" s="34">
        <v>0</v>
      </c>
      <c r="G44" s="34">
        <v>0</v>
      </c>
      <c r="H44" s="34">
        <v>-85755.65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-679383.26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696358.8500000001</v>
      </c>
      <c r="C48" s="52">
        <f t="shared" si="12"/>
        <v>490705.68000000005</v>
      </c>
      <c r="D48" s="52">
        <f t="shared" si="12"/>
        <v>12927.59</v>
      </c>
      <c r="E48" s="52">
        <f t="shared" si="12"/>
        <v>125171.89</v>
      </c>
      <c r="F48" s="52">
        <f t="shared" si="12"/>
        <v>486768.79</v>
      </c>
      <c r="G48" s="52">
        <f t="shared" si="12"/>
        <v>640928.19</v>
      </c>
      <c r="H48" s="52">
        <f t="shared" si="12"/>
        <v>0</v>
      </c>
      <c r="I48" s="52">
        <f t="shared" si="12"/>
        <v>478617.21</v>
      </c>
      <c r="J48" s="52">
        <f t="shared" si="12"/>
        <v>454334.43</v>
      </c>
      <c r="K48" s="52">
        <f t="shared" si="12"/>
        <v>619709.6</v>
      </c>
      <c r="L48" s="52">
        <f t="shared" si="12"/>
        <v>607116.79</v>
      </c>
      <c r="M48" s="52">
        <f t="shared" si="12"/>
        <v>289598.27</v>
      </c>
      <c r="N48" s="52">
        <f t="shared" si="12"/>
        <v>134933.82</v>
      </c>
      <c r="O48" s="37">
        <f t="shared" si="12"/>
        <v>5037171.110000001</v>
      </c>
      <c r="Q48"/>
    </row>
    <row r="49" spans="1:18" ht="18.75" customHeight="1">
      <c r="A49" s="26" t="s">
        <v>61</v>
      </c>
      <c r="B49" s="52">
        <v>582605.79</v>
      </c>
      <c r="C49" s="52">
        <v>381784.4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964390.1900000001</v>
      </c>
      <c r="P49"/>
      <c r="Q49"/>
      <c r="R49" s="44"/>
    </row>
    <row r="50" spans="1:16" ht="18.75" customHeight="1">
      <c r="A50" s="26" t="s">
        <v>62</v>
      </c>
      <c r="B50" s="52">
        <v>113753.06</v>
      </c>
      <c r="C50" s="52">
        <v>108921.28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222674.34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12927.59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12927.59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125171.89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125171.89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486768.79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486768.79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640928.19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640928.19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478617.21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478617.21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454334.43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454334.43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619709.6</v>
      </c>
      <c r="L57" s="32">
        <v>607116.79</v>
      </c>
      <c r="M57" s="53">
        <v>0</v>
      </c>
      <c r="N57" s="53">
        <v>0</v>
      </c>
      <c r="O57" s="37">
        <f t="shared" si="13"/>
        <v>1226826.3900000001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289598.27</v>
      </c>
      <c r="N58" s="53">
        <v>0</v>
      </c>
      <c r="O58" s="37">
        <f t="shared" si="13"/>
        <v>289598.27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134933.82</v>
      </c>
      <c r="O59" s="56">
        <f t="shared" si="13"/>
        <v>134933.82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69"/>
      <c r="I62" s="59"/>
      <c r="J62"/>
      <c r="K62"/>
      <c r="L62"/>
    </row>
    <row r="63" spans="2:12" ht="14.25">
      <c r="B63" s="58"/>
      <c r="C63" s="58"/>
      <c r="D63" s="69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2019-12-03T12:42:59Z</dcterms:modified>
  <cp:category/>
  <cp:version/>
  <cp:contentType/>
  <cp:contentStatus/>
</cp:coreProperties>
</file>