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<sst xmlns="http://schemas.openxmlformats.org/spreadsheetml/2006/main" count="77" uniqueCount="74">
  <si>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</si>
  <si>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</si>
  <si>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</si>
  <si>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</si>
  <si>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</si>
  <si>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</si>
  <si>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</si>
  <si>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</si>
  <si>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</si>
  <si>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</si>
  <si>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</si>
  <si>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</si>
  <si>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</si>
  <si>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</si>
  <si>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</si>
  <si>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</si>
  <si>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</si>
  <si>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</si>
  <si>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</si>
  <si>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</si>
  <si>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</si>
  <si>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</si>
  <si>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</si>
  <si>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</si>
  <si>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</si>
  <si>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</si>
  <si>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</si>
  <si>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</si>
  <si>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</si>
  <si>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</si>
  <si>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</si>
  <si>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</si>
  <si>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</si>
  <si>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</si>
  <si>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</si>
  <si>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</si>
  <si>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</si>
  <si>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</si>
  <si>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</si>
  <si>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</si>
  <si>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</si>
  <si>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</si>
  <si>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</si>
  <si>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</si>
  <si>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</si>
  <si>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</si>
  <si>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</si>
  <si>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</si>
  <si>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</si>
  <si>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</si>
  <si>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</si>
  <si>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</si>
  <si>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</si>
  <si>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</si>
  <si>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</si>
  <si>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</si>
  <si>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</si>
  <si>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</si>
  <si>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</si>
  <si>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</si>
  <si>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</si>
  <si>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</si>
  <si>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</si>
  <si>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</si>
  <si>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</si>
  <si>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</si>
  <si>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</si>
  <si>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</si>
  <si>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</si>
  <si>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</si>
  <si>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</si>
  <si>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</si>
  <si>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</si>
  <si>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21/11/19 - VENCIMENTO 28/11/19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</si>
</sst>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488325</v>
      </c>
      <c r="C7" s="9">
        <f t="shared" si="0"/>
        <v>361640</v>
      </c>
      <c r="D7" s="9">
        <f t="shared" si="0"/>
        <v>309756</v>
      </c>
      <c r="E7" s="9">
        <f t="shared" si="0"/>
        <v>68537</v>
      </c>
      <c r="F7" s="9">
        <f t="shared" si="0"/>
        <v>310027</v>
      </c>
      <c r="G7" s="9">
        <f t="shared" si="0"/>
        <v>522819</v>
      </c>
      <c r="H7" s="9">
        <f t="shared" si="0"/>
        <v>71925</v>
      </c>
      <c r="I7" s="9">
        <f t="shared" si="0"/>
        <v>349216</v>
      </c>
      <c r="J7" s="9">
        <f t="shared" si="0"/>
        <v>296631</v>
      </c>
      <c r="K7" s="9">
        <f t="shared" si="0"/>
        <v>437964</v>
      </c>
      <c r="L7" s="9">
        <f t="shared" si="0"/>
        <v>351117</v>
      </c>
      <c r="M7" s="9">
        <f t="shared" si="0"/>
        <v>150097</v>
      </c>
      <c r="N7" s="9">
        <f t="shared" si="0"/>
        <v>100153</v>
      </c>
      <c r="O7" s="9">
        <f t="shared" si="0"/>
        <v>3818207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18975</v>
      </c>
      <c r="C8" s="11">
        <f t="shared" si="1"/>
        <v>18981</v>
      </c>
      <c r="D8" s="11">
        <f t="shared" si="1"/>
        <v>10962</v>
      </c>
      <c r="E8" s="11">
        <f t="shared" si="1"/>
        <v>2391</v>
      </c>
      <c r="F8" s="11">
        <f t="shared" si="1"/>
        <v>10230</v>
      </c>
      <c r="G8" s="11">
        <f t="shared" si="1"/>
        <v>20246</v>
      </c>
      <c r="H8" s="11">
        <f t="shared" si="1"/>
        <v>3423</v>
      </c>
      <c r="I8" s="11">
        <f t="shared" si="1"/>
        <v>17817</v>
      </c>
      <c r="J8" s="11">
        <f t="shared" si="1"/>
        <v>14619</v>
      </c>
      <c r="K8" s="11">
        <f t="shared" si="1"/>
        <v>12601</v>
      </c>
      <c r="L8" s="11">
        <f t="shared" si="1"/>
        <v>11624</v>
      </c>
      <c r="M8" s="11">
        <f t="shared" si="1"/>
        <v>7337</v>
      </c>
      <c r="N8" s="11">
        <f t="shared" si="1"/>
        <v>5741</v>
      </c>
      <c r="O8" s="11">
        <f t="shared" si="1"/>
        <v>154947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18975</v>
      </c>
      <c r="C9" s="11">
        <v>18981</v>
      </c>
      <c r="D9" s="11">
        <v>10962</v>
      </c>
      <c r="E9" s="11">
        <v>2391</v>
      </c>
      <c r="F9" s="11">
        <v>10230</v>
      </c>
      <c r="G9" s="11">
        <v>20246</v>
      </c>
      <c r="H9" s="11">
        <v>3410</v>
      </c>
      <c r="I9" s="11">
        <v>17815</v>
      </c>
      <c r="J9" s="11">
        <v>14619</v>
      </c>
      <c r="K9" s="11">
        <v>12593</v>
      </c>
      <c r="L9" s="11">
        <v>11624</v>
      </c>
      <c r="M9" s="11">
        <v>7330</v>
      </c>
      <c r="N9" s="11">
        <v>5741</v>
      </c>
      <c r="O9" s="11">
        <f>SUM(B9:N9)</f>
        <v>154917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13</v>
      </c>
      <c r="I10" s="13">
        <v>2</v>
      </c>
      <c r="J10" s="13">
        <v>0</v>
      </c>
      <c r="K10" s="13">
        <v>8</v>
      </c>
      <c r="L10" s="13">
        <v>0</v>
      </c>
      <c r="M10" s="13">
        <v>7</v>
      </c>
      <c r="N10" s="13">
        <v>0</v>
      </c>
      <c r="O10" s="11">
        <f>SUM(B10:N10)</f>
        <v>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469350</v>
      </c>
      <c r="C11" s="13">
        <v>342659</v>
      </c>
      <c r="D11" s="13">
        <v>298794</v>
      </c>
      <c r="E11" s="13">
        <v>66146</v>
      </c>
      <c r="F11" s="13">
        <v>299797</v>
      </c>
      <c r="G11" s="13">
        <v>502573</v>
      </c>
      <c r="H11" s="13">
        <v>68502</v>
      </c>
      <c r="I11" s="13">
        <v>331399</v>
      </c>
      <c r="J11" s="13">
        <v>282012</v>
      </c>
      <c r="K11" s="13">
        <v>425363</v>
      </c>
      <c r="L11" s="13">
        <v>339493</v>
      </c>
      <c r="M11" s="13">
        <v>142760</v>
      </c>
      <c r="N11" s="13">
        <v>94412</v>
      </c>
      <c r="O11" s="11">
        <f>SUM(B11:N11)</f>
        <v>3663260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1.020242185705929</v>
      </c>
      <c r="C15" s="19">
        <v>1.035713893685488</v>
      </c>
      <c r="D15" s="19">
        <v>0.979560332685415</v>
      </c>
      <c r="E15" s="19">
        <v>0.895333519776559</v>
      </c>
      <c r="F15" s="19">
        <v>1.030263036506922</v>
      </c>
      <c r="G15" s="19">
        <v>1.085861267919559</v>
      </c>
      <c r="H15" s="19">
        <v>1.606030515834195</v>
      </c>
      <c r="I15" s="19">
        <v>1.003311699544301</v>
      </c>
      <c r="J15" s="19">
        <v>1.052394480820603</v>
      </c>
      <c r="K15" s="19">
        <v>0.971833599974952</v>
      </c>
      <c r="L15" s="19">
        <v>0.995618228746322</v>
      </c>
      <c r="M15" s="19">
        <v>1.117101254686752</v>
      </c>
      <c r="N15" s="19">
        <v>0.963237362481693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1155025.7800000003</v>
      </c>
      <c r="C17" s="24">
        <f aca="true" t="shared" si="2" ref="C17:O17">C18+C19+C20+C21+C22+C23</f>
        <v>903976.4600000001</v>
      </c>
      <c r="D17" s="24">
        <f t="shared" si="2"/>
        <v>623607.76</v>
      </c>
      <c r="E17" s="24">
        <f t="shared" si="2"/>
        <v>213248.38999999998</v>
      </c>
      <c r="F17" s="24">
        <f t="shared" si="2"/>
        <v>773251.15</v>
      </c>
      <c r="G17" s="24">
        <f t="shared" si="2"/>
        <v>1115331.74</v>
      </c>
      <c r="H17" s="24">
        <f t="shared" si="2"/>
        <v>295766.44</v>
      </c>
      <c r="I17" s="24">
        <f t="shared" si="2"/>
        <v>821786.0499999999</v>
      </c>
      <c r="J17" s="24">
        <f t="shared" si="2"/>
        <v>751564.56</v>
      </c>
      <c r="K17" s="24">
        <f t="shared" si="2"/>
        <v>975965.78</v>
      </c>
      <c r="L17" s="24">
        <f t="shared" si="2"/>
        <v>906300.25</v>
      </c>
      <c r="M17" s="24">
        <f t="shared" si="2"/>
        <v>517675.07999999996</v>
      </c>
      <c r="N17" s="24">
        <f t="shared" si="2"/>
        <v>263092.5</v>
      </c>
      <c r="O17" s="24">
        <f t="shared" si="2"/>
        <v>9316591.940000001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1091015.72</v>
      </c>
      <c r="C18" s="22">
        <f t="shared" si="3"/>
        <v>834484.3</v>
      </c>
      <c r="D18" s="22">
        <f t="shared" si="3"/>
        <v>626698.34</v>
      </c>
      <c r="E18" s="22">
        <f t="shared" si="3"/>
        <v>237213.41</v>
      </c>
      <c r="F18" s="22">
        <f t="shared" si="3"/>
        <v>726765.29</v>
      </c>
      <c r="G18" s="22">
        <f t="shared" si="3"/>
        <v>1007524.49</v>
      </c>
      <c r="H18" s="22">
        <f t="shared" si="3"/>
        <v>185847.01</v>
      </c>
      <c r="I18" s="22">
        <f t="shared" si="3"/>
        <v>799425.27</v>
      </c>
      <c r="J18" s="22">
        <f t="shared" si="3"/>
        <v>683467.49</v>
      </c>
      <c r="K18" s="22">
        <f t="shared" si="3"/>
        <v>954498.74</v>
      </c>
      <c r="L18" s="22">
        <f t="shared" si="3"/>
        <v>870910.61</v>
      </c>
      <c r="M18" s="22">
        <f t="shared" si="3"/>
        <v>430102.95</v>
      </c>
      <c r="N18" s="22">
        <f t="shared" si="3"/>
        <v>259356.21</v>
      </c>
      <c r="O18" s="27">
        <f aca="true" t="shared" si="4" ref="O18:O23">SUM(B18:N18)</f>
        <v>8707309.830000002</v>
      </c>
    </row>
    <row r="19" spans="1:23" ht="18.75" customHeight="1">
      <c r="A19" s="26" t="s">
        <v>36</v>
      </c>
      <c r="B19" s="16">
        <f>IF(B15&lt;&gt;0,ROUND((B15-1)*B18,2),0)</f>
        <v>22084.54</v>
      </c>
      <c r="C19" s="22">
        <f aca="true" t="shared" si="5" ref="C19:N19">IF(C15&lt;&gt;0,ROUND((C15-1)*C18,2),0)</f>
        <v>29802.68</v>
      </c>
      <c r="D19" s="22">
        <f t="shared" si="5"/>
        <v>-12809.51</v>
      </c>
      <c r="E19" s="22">
        <f t="shared" si="5"/>
        <v>-24828.29</v>
      </c>
      <c r="F19" s="22">
        <f t="shared" si="5"/>
        <v>21994.12</v>
      </c>
      <c r="G19" s="22">
        <f t="shared" si="5"/>
        <v>86507.33</v>
      </c>
      <c r="H19" s="22">
        <f t="shared" si="5"/>
        <v>112628.96</v>
      </c>
      <c r="I19" s="22">
        <f t="shared" si="5"/>
        <v>2647.46</v>
      </c>
      <c r="J19" s="22">
        <f t="shared" si="5"/>
        <v>35809.92</v>
      </c>
      <c r="K19" s="22">
        <f t="shared" si="5"/>
        <v>-26884.79</v>
      </c>
      <c r="L19" s="22">
        <f t="shared" si="5"/>
        <v>-3816.13</v>
      </c>
      <c r="M19" s="22">
        <f t="shared" si="5"/>
        <v>50365.6</v>
      </c>
      <c r="N19" s="22">
        <f t="shared" si="5"/>
        <v>-9534.62</v>
      </c>
      <c r="O19" s="27">
        <f t="shared" si="4"/>
        <v>283967.27</v>
      </c>
      <c r="W19" s="63"/>
    </row>
    <row r="20" spans="1:15" ht="18.75" customHeight="1">
      <c r="A20" s="26" t="s">
        <v>37</v>
      </c>
      <c r="B20" s="22">
        <v>31226.56</v>
      </c>
      <c r="C20" s="22">
        <v>24753.24</v>
      </c>
      <c r="D20" s="22">
        <v>11522.54</v>
      </c>
      <c r="E20" s="22">
        <v>3974.24</v>
      </c>
      <c r="F20" s="22">
        <v>14158.13</v>
      </c>
      <c r="G20" s="22">
        <v>20866.17</v>
      </c>
      <c r="H20" s="22">
        <v>4568.47</v>
      </c>
      <c r="I20" s="22">
        <v>15950</v>
      </c>
      <c r="J20" s="22">
        <v>16607.53</v>
      </c>
      <c r="K20" s="22">
        <v>29742.41</v>
      </c>
      <c r="L20" s="22">
        <v>24783.43</v>
      </c>
      <c r="M20" s="22">
        <v>13131.8</v>
      </c>
      <c r="N20" s="22">
        <v>5726.23</v>
      </c>
      <c r="O20" s="27">
        <f t="shared" si="4"/>
        <v>217010.75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-11276.4</v>
      </c>
      <c r="C22" s="22">
        <v>-2607.2</v>
      </c>
      <c r="D22" s="22">
        <v>-14731.2</v>
      </c>
      <c r="E22" s="22">
        <v>-4761.6</v>
      </c>
      <c r="F22" s="22">
        <v>-6398.4</v>
      </c>
      <c r="G22" s="22">
        <v>-5952</v>
      </c>
      <c r="H22" s="22">
        <v>-7278</v>
      </c>
      <c r="I22" s="22">
        <v>0</v>
      </c>
      <c r="J22" s="22">
        <v>-7291.2</v>
      </c>
      <c r="K22" s="22">
        <v>-6359.47</v>
      </c>
      <c r="L22" s="22">
        <v>-7918.67</v>
      </c>
      <c r="M22" s="22">
        <v>0</v>
      </c>
      <c r="N22" s="22">
        <v>0</v>
      </c>
      <c r="O22" s="27">
        <f t="shared" si="4"/>
        <v>-74574.14</v>
      </c>
    </row>
    <row r="23" spans="1:26" ht="18.75" customHeight="1">
      <c r="A23" s="26" t="s">
        <v>40</v>
      </c>
      <c r="B23" s="22">
        <v>20607.37</v>
      </c>
      <c r="C23" s="22">
        <v>16175.45</v>
      </c>
      <c r="D23" s="22">
        <v>12927.59</v>
      </c>
      <c r="E23" s="22">
        <v>1650.63</v>
      </c>
      <c r="F23" s="22">
        <v>15364.02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24074.73</v>
      </c>
      <c r="N23" s="22">
        <v>6176.69</v>
      </c>
      <c r="O23" s="27">
        <f t="shared" si="4"/>
        <v>173302.3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-81592.5</v>
      </c>
      <c r="C25" s="31">
        <f>+C26+C28+C39+C40+C43-C44</f>
        <v>-81618.3</v>
      </c>
      <c r="D25" s="31">
        <f t="shared" si="6"/>
        <v>-47136.6</v>
      </c>
      <c r="E25" s="31">
        <f t="shared" si="6"/>
        <v>-10281.3</v>
      </c>
      <c r="F25" s="31">
        <f t="shared" si="6"/>
        <v>-108216.65</v>
      </c>
      <c r="G25" s="31">
        <f t="shared" si="6"/>
        <v>-87057.8</v>
      </c>
      <c r="H25" s="31">
        <f t="shared" si="6"/>
        <v>-14663</v>
      </c>
      <c r="I25" s="31">
        <f t="shared" si="6"/>
        <v>-76604.5</v>
      </c>
      <c r="J25" s="31">
        <f t="shared" si="6"/>
        <v>-62861.7</v>
      </c>
      <c r="K25" s="31">
        <f t="shared" si="6"/>
        <v>-54149.9</v>
      </c>
      <c r="L25" s="31">
        <f t="shared" si="6"/>
        <v>-49983.2</v>
      </c>
      <c r="M25" s="31">
        <f t="shared" si="6"/>
        <v>-31519</v>
      </c>
      <c r="N25" s="31">
        <f t="shared" si="6"/>
        <v>-24686.3</v>
      </c>
      <c r="O25" s="31">
        <f t="shared" si="6"/>
        <v>-730370.75</v>
      </c>
    </row>
    <row r="26" spans="1:15" ht="18.75" customHeight="1">
      <c r="A26" s="26" t="s">
        <v>42</v>
      </c>
      <c r="B26" s="32">
        <f>+B27</f>
        <v>-81592.5</v>
      </c>
      <c r="C26" s="32">
        <f>+C27</f>
        <v>-81618.3</v>
      </c>
      <c r="D26" s="32">
        <f aca="true" t="shared" si="7" ref="D26:O26">+D27</f>
        <v>-47136.6</v>
      </c>
      <c r="E26" s="32">
        <f t="shared" si="7"/>
        <v>-10281.3</v>
      </c>
      <c r="F26" s="32">
        <f t="shared" si="7"/>
        <v>-43989</v>
      </c>
      <c r="G26" s="32">
        <f t="shared" si="7"/>
        <v>-87057.8</v>
      </c>
      <c r="H26" s="32">
        <f t="shared" si="7"/>
        <v>-14663</v>
      </c>
      <c r="I26" s="32">
        <f t="shared" si="7"/>
        <v>-76604.5</v>
      </c>
      <c r="J26" s="32">
        <f t="shared" si="7"/>
        <v>-62861.7</v>
      </c>
      <c r="K26" s="32">
        <f t="shared" si="7"/>
        <v>-54149.9</v>
      </c>
      <c r="L26" s="32">
        <f t="shared" si="7"/>
        <v>-49983.2</v>
      </c>
      <c r="M26" s="32">
        <f t="shared" si="7"/>
        <v>-31519</v>
      </c>
      <c r="N26" s="32">
        <f t="shared" si="7"/>
        <v>-24686.3</v>
      </c>
      <c r="O26" s="32">
        <f t="shared" si="7"/>
        <v>-666143.1</v>
      </c>
    </row>
    <row r="27" spans="1:26" ht="18.75" customHeight="1">
      <c r="A27" s="28" t="s">
        <v>43</v>
      </c>
      <c r="B27" s="16">
        <f>ROUND((-B9)*$G$3,2)</f>
        <v>-81592.5</v>
      </c>
      <c r="C27" s="16">
        <f aca="true" t="shared" si="8" ref="C27:N27">ROUND((-C9)*$G$3,2)</f>
        <v>-81618.3</v>
      </c>
      <c r="D27" s="16">
        <f t="shared" si="8"/>
        <v>-47136.6</v>
      </c>
      <c r="E27" s="16">
        <f t="shared" si="8"/>
        <v>-10281.3</v>
      </c>
      <c r="F27" s="16">
        <f t="shared" si="8"/>
        <v>-43989</v>
      </c>
      <c r="G27" s="16">
        <f t="shared" si="8"/>
        <v>-87057.8</v>
      </c>
      <c r="H27" s="16">
        <f t="shared" si="8"/>
        <v>-14663</v>
      </c>
      <c r="I27" s="16">
        <f t="shared" si="8"/>
        <v>-76604.5</v>
      </c>
      <c r="J27" s="16">
        <f t="shared" si="8"/>
        <v>-62861.7</v>
      </c>
      <c r="K27" s="16">
        <f t="shared" si="8"/>
        <v>-54149.9</v>
      </c>
      <c r="L27" s="16">
        <f t="shared" si="8"/>
        <v>-49983.2</v>
      </c>
      <c r="M27" s="16">
        <f t="shared" si="8"/>
        <v>-31519</v>
      </c>
      <c r="N27" s="16">
        <f t="shared" si="8"/>
        <v>-24686.3</v>
      </c>
      <c r="O27" s="33">
        <f aca="true" t="shared" si="9" ref="O27:O44">SUM(B27:N27)</f>
        <v>-666143.1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-64227.65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-64227.65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616000</v>
      </c>
      <c r="E34" s="34">
        <v>0</v>
      </c>
      <c r="F34" s="34">
        <v>0</v>
      </c>
      <c r="G34" s="34">
        <v>0</v>
      </c>
      <c r="H34" s="34">
        <v>241000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857000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-616000</v>
      </c>
      <c r="E35" s="34">
        <v>0</v>
      </c>
      <c r="F35" s="34">
        <v>0</v>
      </c>
      <c r="G35" s="34">
        <v>0</v>
      </c>
      <c r="H35" s="34">
        <v>-241000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-857000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-64227.65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-64227.65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1073433.2800000003</v>
      </c>
      <c r="C42" s="37">
        <f aca="true" t="shared" si="11" ref="C42:N42">+C17+C25</f>
        <v>822358.16</v>
      </c>
      <c r="D42" s="37">
        <f t="shared" si="11"/>
        <v>576471.16</v>
      </c>
      <c r="E42" s="37">
        <f t="shared" si="11"/>
        <v>202967.09</v>
      </c>
      <c r="F42" s="37">
        <f t="shared" si="11"/>
        <v>665034.5</v>
      </c>
      <c r="G42" s="37">
        <f t="shared" si="11"/>
        <v>1028273.94</v>
      </c>
      <c r="H42" s="37">
        <f t="shared" si="11"/>
        <v>281103.44</v>
      </c>
      <c r="I42" s="37">
        <f t="shared" si="11"/>
        <v>745181.5499999999</v>
      </c>
      <c r="J42" s="37">
        <f t="shared" si="11"/>
        <v>688702.8600000001</v>
      </c>
      <c r="K42" s="37">
        <f t="shared" si="11"/>
        <v>921815.88</v>
      </c>
      <c r="L42" s="37">
        <f t="shared" si="11"/>
        <v>856317.05</v>
      </c>
      <c r="M42" s="37">
        <f t="shared" si="11"/>
        <v>486156.07999999996</v>
      </c>
      <c r="N42" s="37">
        <f t="shared" si="11"/>
        <v>238406.2</v>
      </c>
      <c r="O42" s="37">
        <f>SUM(B42:N42)</f>
        <v>8586221.190000001</v>
      </c>
      <c r="P42"/>
      <c r="Q42" s="44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1073433.28</v>
      </c>
      <c r="C48" s="52">
        <f t="shared" si="12"/>
        <v>822358.1599999999</v>
      </c>
      <c r="D48" s="52">
        <f t="shared" si="12"/>
        <v>576471.16</v>
      </c>
      <c r="E48" s="52">
        <f t="shared" si="12"/>
        <v>202967.09</v>
      </c>
      <c r="F48" s="52">
        <f t="shared" si="12"/>
        <v>665034.51</v>
      </c>
      <c r="G48" s="52">
        <f t="shared" si="12"/>
        <v>1028273.95</v>
      </c>
      <c r="H48" s="52">
        <f t="shared" si="12"/>
        <v>281103.44</v>
      </c>
      <c r="I48" s="52">
        <f t="shared" si="12"/>
        <v>745181.54</v>
      </c>
      <c r="J48" s="52">
        <f t="shared" si="12"/>
        <v>688702.86</v>
      </c>
      <c r="K48" s="52">
        <f t="shared" si="12"/>
        <v>921815.87</v>
      </c>
      <c r="L48" s="52">
        <f t="shared" si="12"/>
        <v>856317.05</v>
      </c>
      <c r="M48" s="52">
        <f t="shared" si="12"/>
        <v>486156.08</v>
      </c>
      <c r="N48" s="52">
        <f t="shared" si="12"/>
        <v>238406.2</v>
      </c>
      <c r="O48" s="37">
        <f t="shared" si="12"/>
        <v>8586221.19</v>
      </c>
      <c r="Q48"/>
    </row>
    <row r="49" spans="1:18" ht="18.75" customHeight="1">
      <c r="A49" s="26" t="s">
        <v>61</v>
      </c>
      <c r="B49" s="52">
        <v>896064.75</v>
      </c>
      <c r="C49" s="52">
        <v>635796.19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1531860.94</v>
      </c>
      <c r="P49"/>
      <c r="Q49"/>
      <c r="R49" s="44"/>
    </row>
    <row r="50" spans="1:16" ht="18.75" customHeight="1">
      <c r="A50" s="26" t="s">
        <v>62</v>
      </c>
      <c r="B50" s="52">
        <v>177368.53</v>
      </c>
      <c r="C50" s="52">
        <v>186561.97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363930.5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576471.16</v>
      </c>
      <c r="E51" s="53">
        <v>0</v>
      </c>
      <c r="F51" s="53">
        <v>0</v>
      </c>
      <c r="G51" s="53">
        <v>0</v>
      </c>
      <c r="H51" s="52">
        <v>281103.44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857574.6000000001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202967.09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202967.09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665034.51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665034.51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1028273.95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1028273.95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745181.54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745181.54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688702.86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688702.86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921815.87</v>
      </c>
      <c r="L57" s="32">
        <v>856317.05</v>
      </c>
      <c r="M57" s="53">
        <v>0</v>
      </c>
      <c r="N57" s="53">
        <v>0</v>
      </c>
      <c r="O57" s="37">
        <f t="shared" si="13"/>
        <v>1778132.92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486156.08</v>
      </c>
      <c r="N58" s="53">
        <v>0</v>
      </c>
      <c r="O58" s="37">
        <f t="shared" si="13"/>
        <v>486156.08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238406.2</v>
      </c>
      <c r="O59" s="56">
        <f t="shared" si="13"/>
        <v>238406.2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2019-12-03T12:04:21Z</dcterms:modified>
  <cp:category/>
  <cp:version/>
  <cp:contentType/>
  <cp:contentStatus/>
</cp:coreProperties>
</file>