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<sst xmlns="http://schemas.openxmlformats.org/spreadsheetml/2006/main" count="77" uniqueCount="74">
  <si>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</si>
  <si>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</si>
  <si>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</si>
  <si>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</si>
  <si>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</si>
  <si>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</si>
  <si>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</si>
  <si>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</si>
  <si>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</si>
  <si>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</si>
  <si>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</si>
  <si>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</si>
  <si>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</si>
  <si>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</si>
  <si>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</si>
  <si>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</si>
  <si>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</si>
  <si>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</si>
  <si>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</si>
  <si>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</si>
  <si>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</si>
  <si>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</si>
  <si>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</si>
  <si>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</si>
  <si>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</si>
  <si>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</si>
  <si>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</si>
  <si>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</si>
  <si>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</si>
  <si>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</si>
  <si>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</si>
  <si>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</si>
  <si>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</si>
  <si>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</si>
  <si>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</si>
  <si>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</si>
  <si>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</si>
  <si>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</si>
  <si>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</si>
  <si>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</si>
  <si>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</si>
  <si>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</si>
  <si>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</si>
  <si>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</si>
  <si>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</si>
  <si>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</si>
  <si>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</si>
  <si>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</si>
  <si>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</si>
  <si>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</si>
  <si>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</si>
  <si>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</si>
  <si>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</si>
  <si>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</si>
  <si>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</si>
  <si>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</si>
  <si>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</si>
  <si>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</si>
  <si>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</si>
  <si>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</si>
  <si>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</si>
  <si>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</si>
  <si>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</si>
  <si>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</si>
  <si>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</si>
  <si>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</si>
  <si>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</si>
  <si>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</si>
  <si>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</si>
  <si>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</si>
  <si>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</si>
  <si>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</si>
  <si>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</si>
  <si>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20/11/19 - VENCIMENTO 27/11/19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</si>
</sst>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246172</v>
      </c>
      <c r="C7" s="9">
        <f t="shared" si="0"/>
        <v>165981</v>
      </c>
      <c r="D7" s="9">
        <f t="shared" si="0"/>
        <v>196988</v>
      </c>
      <c r="E7" s="9">
        <f t="shared" si="0"/>
        <v>30632</v>
      </c>
      <c r="F7" s="9">
        <f t="shared" si="0"/>
        <v>167268</v>
      </c>
      <c r="G7" s="9">
        <f t="shared" si="0"/>
        <v>267328</v>
      </c>
      <c r="H7" s="9">
        <f t="shared" si="0"/>
        <v>30106</v>
      </c>
      <c r="I7" s="9">
        <f t="shared" si="0"/>
        <v>176229</v>
      </c>
      <c r="J7" s="9">
        <f t="shared" si="0"/>
        <v>153227</v>
      </c>
      <c r="K7" s="9">
        <f t="shared" si="0"/>
        <v>225648</v>
      </c>
      <c r="L7" s="9">
        <f t="shared" si="0"/>
        <v>193739</v>
      </c>
      <c r="M7" s="9">
        <f t="shared" si="0"/>
        <v>68186</v>
      </c>
      <c r="N7" s="9">
        <f t="shared" si="0"/>
        <v>45109</v>
      </c>
      <c r="O7" s="9">
        <f t="shared" si="0"/>
        <v>1966613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12203</v>
      </c>
      <c r="C8" s="11">
        <f t="shared" si="1"/>
        <v>11079</v>
      </c>
      <c r="D8" s="11">
        <f t="shared" si="1"/>
        <v>8686</v>
      </c>
      <c r="E8" s="11">
        <f t="shared" si="1"/>
        <v>1197</v>
      </c>
      <c r="F8" s="11">
        <f t="shared" si="1"/>
        <v>7278</v>
      </c>
      <c r="G8" s="11">
        <f t="shared" si="1"/>
        <v>13843</v>
      </c>
      <c r="H8" s="11">
        <f t="shared" si="1"/>
        <v>1678</v>
      </c>
      <c r="I8" s="11">
        <f t="shared" si="1"/>
        <v>11825</v>
      </c>
      <c r="J8" s="11">
        <f t="shared" si="1"/>
        <v>9270</v>
      </c>
      <c r="K8" s="11">
        <f t="shared" si="1"/>
        <v>8494</v>
      </c>
      <c r="L8" s="11">
        <f t="shared" si="1"/>
        <v>8243</v>
      </c>
      <c r="M8" s="11">
        <f t="shared" si="1"/>
        <v>3841</v>
      </c>
      <c r="N8" s="11">
        <f t="shared" si="1"/>
        <v>2944</v>
      </c>
      <c r="O8" s="11">
        <f t="shared" si="1"/>
        <v>100581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12203</v>
      </c>
      <c r="C9" s="11">
        <v>11079</v>
      </c>
      <c r="D9" s="11">
        <v>8686</v>
      </c>
      <c r="E9" s="11">
        <v>1197</v>
      </c>
      <c r="F9" s="11">
        <v>7278</v>
      </c>
      <c r="G9" s="11">
        <v>13843</v>
      </c>
      <c r="H9" s="11">
        <v>1668</v>
      </c>
      <c r="I9" s="11">
        <v>11825</v>
      </c>
      <c r="J9" s="11">
        <v>9270</v>
      </c>
      <c r="K9" s="11">
        <v>8484</v>
      </c>
      <c r="L9" s="11">
        <v>8243</v>
      </c>
      <c r="M9" s="11">
        <v>3838</v>
      </c>
      <c r="N9" s="11">
        <v>2944</v>
      </c>
      <c r="O9" s="11">
        <f>SUM(B9:N9)</f>
        <v>100558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0</v>
      </c>
      <c r="J10" s="13">
        <v>0</v>
      </c>
      <c r="K10" s="13">
        <v>10</v>
      </c>
      <c r="L10" s="13">
        <v>0</v>
      </c>
      <c r="M10" s="13">
        <v>3</v>
      </c>
      <c r="N10" s="13">
        <v>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233969</v>
      </c>
      <c r="C11" s="13">
        <v>154902</v>
      </c>
      <c r="D11" s="13">
        <v>188302</v>
      </c>
      <c r="E11" s="13">
        <v>29435</v>
      </c>
      <c r="F11" s="13">
        <v>159990</v>
      </c>
      <c r="G11" s="13">
        <v>253485</v>
      </c>
      <c r="H11" s="13">
        <v>28428</v>
      </c>
      <c r="I11" s="13">
        <v>164404</v>
      </c>
      <c r="J11" s="13">
        <v>143957</v>
      </c>
      <c r="K11" s="13">
        <v>217154</v>
      </c>
      <c r="L11" s="13">
        <v>185496</v>
      </c>
      <c r="M11" s="13">
        <v>64345</v>
      </c>
      <c r="N11" s="13">
        <v>42165</v>
      </c>
      <c r="O11" s="11">
        <f>SUM(B11:N11)</f>
        <v>1866032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603056.15</v>
      </c>
      <c r="C17" s="24">
        <f aca="true" t="shared" si="2" ref="C17:O17">C18+C19+C20+C21+C22+C23</f>
        <v>436369.1</v>
      </c>
      <c r="D17" s="24">
        <f t="shared" si="2"/>
        <v>400118.89999999997</v>
      </c>
      <c r="E17" s="24">
        <f t="shared" si="2"/>
        <v>95786.91</v>
      </c>
      <c r="F17" s="24">
        <f t="shared" si="2"/>
        <v>428467.82</v>
      </c>
      <c r="G17" s="24">
        <f t="shared" si="2"/>
        <v>580700.67</v>
      </c>
      <c r="H17" s="24">
        <f t="shared" si="2"/>
        <v>122225.01000000001</v>
      </c>
      <c r="I17" s="24">
        <f t="shared" si="2"/>
        <v>424472.77</v>
      </c>
      <c r="J17" s="24">
        <f t="shared" si="2"/>
        <v>403835.37</v>
      </c>
      <c r="K17" s="24">
        <f t="shared" si="2"/>
        <v>526277.49</v>
      </c>
      <c r="L17" s="24">
        <f t="shared" si="2"/>
        <v>517650.33</v>
      </c>
      <c r="M17" s="24">
        <f t="shared" si="2"/>
        <v>255473.57</v>
      </c>
      <c r="N17" s="24">
        <f t="shared" si="2"/>
        <v>125790.78000000001</v>
      </c>
      <c r="O17" s="24">
        <f t="shared" si="2"/>
        <v>4920224.87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549997.48</v>
      </c>
      <c r="C18" s="22">
        <f t="shared" si="3"/>
        <v>383001.16</v>
      </c>
      <c r="D18" s="22">
        <f t="shared" si="3"/>
        <v>398546.12</v>
      </c>
      <c r="E18" s="22">
        <f t="shared" si="3"/>
        <v>106020.42</v>
      </c>
      <c r="F18" s="22">
        <f t="shared" si="3"/>
        <v>392109.65</v>
      </c>
      <c r="G18" s="22">
        <f t="shared" si="3"/>
        <v>515167.79</v>
      </c>
      <c r="H18" s="22">
        <f t="shared" si="3"/>
        <v>77790.89</v>
      </c>
      <c r="I18" s="22">
        <f t="shared" si="3"/>
        <v>403423.43</v>
      </c>
      <c r="J18" s="22">
        <f t="shared" si="3"/>
        <v>353050.33</v>
      </c>
      <c r="K18" s="22">
        <f t="shared" si="3"/>
        <v>491777.25</v>
      </c>
      <c r="L18" s="22">
        <f t="shared" si="3"/>
        <v>480550.22</v>
      </c>
      <c r="M18" s="22">
        <f t="shared" si="3"/>
        <v>195386.98</v>
      </c>
      <c r="N18" s="22">
        <f t="shared" si="3"/>
        <v>116814.27</v>
      </c>
      <c r="O18" s="27">
        <f aca="true" t="shared" si="4" ref="O18:O23">SUM(B18:N18)</f>
        <v>4463635.99</v>
      </c>
    </row>
    <row r="19" spans="1:23" ht="18.75" customHeight="1">
      <c r="A19" s="26" t="s">
        <v>36</v>
      </c>
      <c r="B19" s="16">
        <f>IF(B15&lt;&gt;0,ROUND((B15-1)*B18,2),0)</f>
        <v>11133.15</v>
      </c>
      <c r="C19" s="22">
        <f aca="true" t="shared" si="5" ref="C19:N19">IF(C15&lt;&gt;0,ROUND((C15-1)*C18,2),0)</f>
        <v>13678.46</v>
      </c>
      <c r="D19" s="22">
        <f t="shared" si="5"/>
        <v>-8146.15</v>
      </c>
      <c r="E19" s="22">
        <f t="shared" si="5"/>
        <v>-11096.78</v>
      </c>
      <c r="F19" s="22">
        <f t="shared" si="5"/>
        <v>11866.43</v>
      </c>
      <c r="G19" s="22">
        <f t="shared" si="5"/>
        <v>44232.96</v>
      </c>
      <c r="H19" s="22">
        <f t="shared" si="5"/>
        <v>47143.65</v>
      </c>
      <c r="I19" s="22">
        <f t="shared" si="5"/>
        <v>1336.02</v>
      </c>
      <c r="J19" s="22">
        <f t="shared" si="5"/>
        <v>18497.89</v>
      </c>
      <c r="K19" s="22">
        <f t="shared" si="5"/>
        <v>-13851.59</v>
      </c>
      <c r="L19" s="22">
        <f t="shared" si="5"/>
        <v>-2105.66</v>
      </c>
      <c r="M19" s="22">
        <f t="shared" si="5"/>
        <v>22880.06</v>
      </c>
      <c r="N19" s="22">
        <f t="shared" si="5"/>
        <v>-4294.4</v>
      </c>
      <c r="O19" s="27">
        <f t="shared" si="4"/>
        <v>131274.04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20607.37</v>
      </c>
      <c r="C23" s="22">
        <v>16175.45</v>
      </c>
      <c r="D23" s="22">
        <v>12927.59</v>
      </c>
      <c r="E23" s="22">
        <v>1650.63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6176.69</v>
      </c>
      <c r="O23" s="27">
        <f t="shared" si="4"/>
        <v>173302.3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-52472.9</v>
      </c>
      <c r="C25" s="31">
        <f>+C26+C28+C39+C40+C43-C44</f>
        <v>-47639.7</v>
      </c>
      <c r="D25" s="31">
        <f t="shared" si="6"/>
        <v>-37349.8</v>
      </c>
      <c r="E25" s="31">
        <f t="shared" si="6"/>
        <v>-5147.1</v>
      </c>
      <c r="F25" s="31">
        <f t="shared" si="6"/>
        <v>-31295.4</v>
      </c>
      <c r="G25" s="31">
        <f t="shared" si="6"/>
        <v>-59524.9</v>
      </c>
      <c r="H25" s="31">
        <f t="shared" si="6"/>
        <v>-7172.4</v>
      </c>
      <c r="I25" s="31">
        <f t="shared" si="6"/>
        <v>-50847.5</v>
      </c>
      <c r="J25" s="31">
        <f t="shared" si="6"/>
        <v>-39861</v>
      </c>
      <c r="K25" s="31">
        <f t="shared" si="6"/>
        <v>-36481.2</v>
      </c>
      <c r="L25" s="31">
        <f t="shared" si="6"/>
        <v>-35444.9</v>
      </c>
      <c r="M25" s="31">
        <f t="shared" si="6"/>
        <v>-16503.4</v>
      </c>
      <c r="N25" s="31">
        <f t="shared" si="6"/>
        <v>-12659.2</v>
      </c>
      <c r="O25" s="31">
        <f t="shared" si="6"/>
        <v>-432399.4000000001</v>
      </c>
    </row>
    <row r="26" spans="1:15" ht="18.75" customHeight="1">
      <c r="A26" s="26" t="s">
        <v>42</v>
      </c>
      <c r="B26" s="32">
        <f>+B27</f>
        <v>-52472.9</v>
      </c>
      <c r="C26" s="32">
        <f>+C27</f>
        <v>-47639.7</v>
      </c>
      <c r="D26" s="32">
        <f aca="true" t="shared" si="7" ref="D26:O26">+D27</f>
        <v>-37349.8</v>
      </c>
      <c r="E26" s="32">
        <f t="shared" si="7"/>
        <v>-5147.1</v>
      </c>
      <c r="F26" s="32">
        <f t="shared" si="7"/>
        <v>-31295.4</v>
      </c>
      <c r="G26" s="32">
        <f t="shared" si="7"/>
        <v>-59524.9</v>
      </c>
      <c r="H26" s="32">
        <f t="shared" si="7"/>
        <v>-7172.4</v>
      </c>
      <c r="I26" s="32">
        <f t="shared" si="7"/>
        <v>-50847.5</v>
      </c>
      <c r="J26" s="32">
        <f t="shared" si="7"/>
        <v>-39861</v>
      </c>
      <c r="K26" s="32">
        <f t="shared" si="7"/>
        <v>-36481.2</v>
      </c>
      <c r="L26" s="32">
        <f t="shared" si="7"/>
        <v>-35444.9</v>
      </c>
      <c r="M26" s="32">
        <f t="shared" si="7"/>
        <v>-16503.4</v>
      </c>
      <c r="N26" s="32">
        <f t="shared" si="7"/>
        <v>-12659.2</v>
      </c>
      <c r="O26" s="32">
        <f t="shared" si="7"/>
        <v>-432399.4000000001</v>
      </c>
    </row>
    <row r="27" spans="1:26" ht="18.75" customHeight="1">
      <c r="A27" s="28" t="s">
        <v>43</v>
      </c>
      <c r="B27" s="16">
        <f>ROUND((-B9)*$G$3,2)</f>
        <v>-52472.9</v>
      </c>
      <c r="C27" s="16">
        <f aca="true" t="shared" si="8" ref="C27:N27">ROUND((-C9)*$G$3,2)</f>
        <v>-47639.7</v>
      </c>
      <c r="D27" s="16">
        <f t="shared" si="8"/>
        <v>-37349.8</v>
      </c>
      <c r="E27" s="16">
        <f t="shared" si="8"/>
        <v>-5147.1</v>
      </c>
      <c r="F27" s="16">
        <f t="shared" si="8"/>
        <v>-31295.4</v>
      </c>
      <c r="G27" s="16">
        <f t="shared" si="8"/>
        <v>-59524.9</v>
      </c>
      <c r="H27" s="16">
        <f t="shared" si="8"/>
        <v>-7172.4</v>
      </c>
      <c r="I27" s="16">
        <f t="shared" si="8"/>
        <v>-50847.5</v>
      </c>
      <c r="J27" s="16">
        <f t="shared" si="8"/>
        <v>-39861</v>
      </c>
      <c r="K27" s="16">
        <f t="shared" si="8"/>
        <v>-36481.2</v>
      </c>
      <c r="L27" s="16">
        <f t="shared" si="8"/>
        <v>-35444.9</v>
      </c>
      <c r="M27" s="16">
        <f t="shared" si="8"/>
        <v>-16503.4</v>
      </c>
      <c r="N27" s="16">
        <f t="shared" si="8"/>
        <v>-12659.2</v>
      </c>
      <c r="O27" s="33">
        <f aca="true" t="shared" si="9" ref="O27:O44">SUM(B27:N27)</f>
        <v>-432399.4000000001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550583.25</v>
      </c>
      <c r="C42" s="37">
        <f aca="true" t="shared" si="11" ref="C42:N42">+C17+C25</f>
        <v>388729.39999999997</v>
      </c>
      <c r="D42" s="37">
        <f t="shared" si="11"/>
        <v>362769.1</v>
      </c>
      <c r="E42" s="37">
        <f t="shared" si="11"/>
        <v>90639.81</v>
      </c>
      <c r="F42" s="37">
        <f t="shared" si="11"/>
        <v>397172.42</v>
      </c>
      <c r="G42" s="37">
        <f t="shared" si="11"/>
        <v>521175.77</v>
      </c>
      <c r="H42" s="37">
        <f t="shared" si="11"/>
        <v>115052.61000000002</v>
      </c>
      <c r="I42" s="37">
        <f t="shared" si="11"/>
        <v>373625.27</v>
      </c>
      <c r="J42" s="37">
        <f t="shared" si="11"/>
        <v>363974.37</v>
      </c>
      <c r="K42" s="37">
        <f t="shared" si="11"/>
        <v>489796.29</v>
      </c>
      <c r="L42" s="37">
        <f t="shared" si="11"/>
        <v>482205.43</v>
      </c>
      <c r="M42" s="37">
        <f t="shared" si="11"/>
        <v>238970.17</v>
      </c>
      <c r="N42" s="37">
        <f t="shared" si="11"/>
        <v>113131.58000000002</v>
      </c>
      <c r="O42" s="37">
        <f>SUM(B42:N42)</f>
        <v>4487825.470000001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 s="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550583.25</v>
      </c>
      <c r="C48" s="52">
        <f t="shared" si="12"/>
        <v>388729.4</v>
      </c>
      <c r="D48" s="52">
        <f t="shared" si="12"/>
        <v>362769.1</v>
      </c>
      <c r="E48" s="52">
        <f t="shared" si="12"/>
        <v>90639.8</v>
      </c>
      <c r="F48" s="52">
        <f t="shared" si="12"/>
        <v>397172.41</v>
      </c>
      <c r="G48" s="52">
        <f t="shared" si="12"/>
        <v>521175.77</v>
      </c>
      <c r="H48" s="52">
        <f t="shared" si="12"/>
        <v>115052.62</v>
      </c>
      <c r="I48" s="52">
        <f t="shared" si="12"/>
        <v>373625.26</v>
      </c>
      <c r="J48" s="52">
        <f t="shared" si="12"/>
        <v>363974.37</v>
      </c>
      <c r="K48" s="52">
        <f t="shared" si="12"/>
        <v>489796.29</v>
      </c>
      <c r="L48" s="52">
        <f t="shared" si="12"/>
        <v>482205.42</v>
      </c>
      <c r="M48" s="52">
        <f t="shared" si="12"/>
        <v>238970.17</v>
      </c>
      <c r="N48" s="52">
        <f t="shared" si="12"/>
        <v>113131.58</v>
      </c>
      <c r="O48" s="37">
        <f t="shared" si="12"/>
        <v>4487825.4399999995</v>
      </c>
      <c r="Q48"/>
    </row>
    <row r="49" spans="1:18" ht="18.75" customHeight="1">
      <c r="A49" s="26" t="s">
        <v>61</v>
      </c>
      <c r="B49" s="52">
        <v>461298.74</v>
      </c>
      <c r="C49" s="52">
        <v>302515.2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763813.94</v>
      </c>
      <c r="P49"/>
      <c r="Q49"/>
      <c r="R49" s="44"/>
    </row>
    <row r="50" spans="1:16" ht="18.75" customHeight="1">
      <c r="A50" s="26" t="s">
        <v>62</v>
      </c>
      <c r="B50" s="52">
        <v>89284.51</v>
      </c>
      <c r="C50" s="52">
        <v>86214.2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175498.71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362769.1</v>
      </c>
      <c r="E51" s="53">
        <v>0</v>
      </c>
      <c r="F51" s="53">
        <v>0</v>
      </c>
      <c r="G51" s="53">
        <v>0</v>
      </c>
      <c r="H51" s="52">
        <v>115052.62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477821.72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90639.8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90639.8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397172.41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397172.41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521175.77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521175.77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373625.26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373625.26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363974.37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363974.37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489796.29</v>
      </c>
      <c r="L57" s="32">
        <v>482205.42</v>
      </c>
      <c r="M57" s="53">
        <v>0</v>
      </c>
      <c r="N57" s="53">
        <v>0</v>
      </c>
      <c r="O57" s="37">
        <f t="shared" si="13"/>
        <v>972001.71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238970.17</v>
      </c>
      <c r="N58" s="53">
        <v>0</v>
      </c>
      <c r="O58" s="37">
        <f t="shared" si="13"/>
        <v>238970.17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113131.58</v>
      </c>
      <c r="O59" s="56">
        <f t="shared" si="13"/>
        <v>113131.58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2019-11-26T17:33:41Z</dcterms:modified>
  <cp:category/>
  <cp:version/>
  <cp:contentType/>
  <cp:contentStatus/>
</cp:coreProperties>
</file>