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<sst xmlns="http://schemas.openxmlformats.org/spreadsheetml/2006/main" count="77" uniqueCount="74">
  <si>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</si>
  <si>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</si>
  <si>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</si>
  <si>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</si>
  <si>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</si>
  <si>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</si>
  <si>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</si>
  <si>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</si>
  <si>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</si>
  <si>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</si>
  <si>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</si>
  <si>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</si>
  <si>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</si>
  <si>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</si>
  <si>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</si>
  <si>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</si>
  <si>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</si>
  <si>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</si>
  <si>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</si>
  <si>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</si>
  <si>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</si>
  <si>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</si>
  <si>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</si>
  <si>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</si>
  <si>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</si>
  <si>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</si>
  <si>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</si>
  <si>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</si>
  <si>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</si>
  <si>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</si>
  <si>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</si>
  <si>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</si>
  <si>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</si>
  <si>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</si>
  <si>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</si>
  <si>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</si>
  <si>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</si>
  <si>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</si>
  <si>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</si>
  <si>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</si>
  <si>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</si>
  <si>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</si>
  <si>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</si>
  <si>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</si>
  <si>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</si>
  <si>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</si>
  <si>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</si>
  <si>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</si>
  <si>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</si>
  <si>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</si>
  <si>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</si>
  <si>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</si>
  <si>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</si>
  <si>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</si>
  <si>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</si>
  <si>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</si>
  <si>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</si>
  <si>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</si>
  <si>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</si>
  <si>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</si>
  <si>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</si>
  <si>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</si>
  <si>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</si>
  <si>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</si>
  <si>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</si>
  <si>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</si>
  <si>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</si>
  <si>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</si>
  <si>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</si>
  <si>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</si>
  <si>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</si>
  <si>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</si>
  <si>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</si>
  <si>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18/11/19 - VENCIMENTO 26/11/19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</si>
</sst>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474247</v>
      </c>
      <c r="C7" s="9">
        <f t="shared" si="0"/>
        <v>350935</v>
      </c>
      <c r="D7" s="9">
        <f t="shared" si="0"/>
        <v>324329</v>
      </c>
      <c r="E7" s="9">
        <f t="shared" si="0"/>
        <v>65945</v>
      </c>
      <c r="F7" s="9">
        <f t="shared" si="0"/>
        <v>304108</v>
      </c>
      <c r="G7" s="9">
        <f t="shared" si="0"/>
        <v>498765</v>
      </c>
      <c r="H7" s="9">
        <f t="shared" si="0"/>
        <v>66476</v>
      </c>
      <c r="I7" s="9">
        <f t="shared" si="0"/>
        <v>345537</v>
      </c>
      <c r="J7" s="9">
        <f t="shared" si="0"/>
        <v>289359</v>
      </c>
      <c r="K7" s="9">
        <f t="shared" si="0"/>
        <v>422076</v>
      </c>
      <c r="L7" s="9">
        <f t="shared" si="0"/>
        <v>341277</v>
      </c>
      <c r="M7" s="9">
        <f t="shared" si="0"/>
        <v>142495</v>
      </c>
      <c r="N7" s="9">
        <f t="shared" si="0"/>
        <v>96180</v>
      </c>
      <c r="O7" s="9">
        <f t="shared" si="0"/>
        <v>3721729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18605</v>
      </c>
      <c r="C8" s="11">
        <f t="shared" si="1"/>
        <v>18674</v>
      </c>
      <c r="D8" s="11">
        <f t="shared" si="1"/>
        <v>11628</v>
      </c>
      <c r="E8" s="11">
        <f t="shared" si="1"/>
        <v>2313</v>
      </c>
      <c r="F8" s="11">
        <f t="shared" si="1"/>
        <v>10796</v>
      </c>
      <c r="G8" s="11">
        <f t="shared" si="1"/>
        <v>19699</v>
      </c>
      <c r="H8" s="11">
        <f t="shared" si="1"/>
        <v>3106</v>
      </c>
      <c r="I8" s="11">
        <f t="shared" si="1"/>
        <v>17305</v>
      </c>
      <c r="J8" s="11">
        <f t="shared" si="1"/>
        <v>14285</v>
      </c>
      <c r="K8" s="11">
        <f t="shared" si="1"/>
        <v>12495</v>
      </c>
      <c r="L8" s="11">
        <f t="shared" si="1"/>
        <v>11586</v>
      </c>
      <c r="M8" s="11">
        <f t="shared" si="1"/>
        <v>6976</v>
      </c>
      <c r="N8" s="11">
        <f t="shared" si="1"/>
        <v>5454</v>
      </c>
      <c r="O8" s="11">
        <f t="shared" si="1"/>
        <v>152922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18605</v>
      </c>
      <c r="C9" s="11">
        <v>18674</v>
      </c>
      <c r="D9" s="11">
        <v>11628</v>
      </c>
      <c r="E9" s="11">
        <v>2313</v>
      </c>
      <c r="F9" s="11">
        <v>10796</v>
      </c>
      <c r="G9" s="11">
        <v>19699</v>
      </c>
      <c r="H9" s="11">
        <v>3102</v>
      </c>
      <c r="I9" s="11">
        <v>17300</v>
      </c>
      <c r="J9" s="11">
        <v>14285</v>
      </c>
      <c r="K9" s="11">
        <v>12492</v>
      </c>
      <c r="L9" s="11">
        <v>11586</v>
      </c>
      <c r="M9" s="11">
        <v>6967</v>
      </c>
      <c r="N9" s="11">
        <v>5454</v>
      </c>
      <c r="O9" s="11">
        <f>SUM(B9:N9)</f>
        <v>152901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5</v>
      </c>
      <c r="J10" s="13">
        <v>0</v>
      </c>
      <c r="K10" s="13">
        <v>3</v>
      </c>
      <c r="L10" s="13">
        <v>0</v>
      </c>
      <c r="M10" s="13">
        <v>9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455642</v>
      </c>
      <c r="C11" s="13">
        <v>332261</v>
      </c>
      <c r="D11" s="13">
        <v>312701</v>
      </c>
      <c r="E11" s="13">
        <v>63632</v>
      </c>
      <c r="F11" s="13">
        <v>293312</v>
      </c>
      <c r="G11" s="13">
        <v>479066</v>
      </c>
      <c r="H11" s="13">
        <v>63370</v>
      </c>
      <c r="I11" s="13">
        <v>328232</v>
      </c>
      <c r="J11" s="13">
        <v>275074</v>
      </c>
      <c r="K11" s="13">
        <v>409581</v>
      </c>
      <c r="L11" s="13">
        <v>329691</v>
      </c>
      <c r="M11" s="13">
        <v>135519</v>
      </c>
      <c r="N11" s="13">
        <v>90726</v>
      </c>
      <c r="O11" s="11">
        <f>SUM(B11:N11)</f>
        <v>3568807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1122936.0300000003</v>
      </c>
      <c r="C17" s="24">
        <f aca="true" t="shared" si="2" ref="C17:O17">C18+C19+C20+C21+C22+C23</f>
        <v>878392.48</v>
      </c>
      <c r="D17" s="24">
        <f t="shared" si="2"/>
        <v>652489.2100000001</v>
      </c>
      <c r="E17" s="24">
        <f t="shared" si="2"/>
        <v>205216.19999999998</v>
      </c>
      <c r="F17" s="24">
        <f t="shared" si="2"/>
        <v>758955.9299999999</v>
      </c>
      <c r="G17" s="24">
        <f t="shared" si="2"/>
        <v>1064997.23</v>
      </c>
      <c r="H17" s="24">
        <f t="shared" si="2"/>
        <v>273154.05999999994</v>
      </c>
      <c r="I17" s="24">
        <f t="shared" si="2"/>
        <v>813336.19</v>
      </c>
      <c r="J17" s="24">
        <f t="shared" si="2"/>
        <v>733931.25</v>
      </c>
      <c r="K17" s="24">
        <f t="shared" si="2"/>
        <v>942314.7700000001</v>
      </c>
      <c r="L17" s="24">
        <f t="shared" si="2"/>
        <v>882000.0599999999</v>
      </c>
      <c r="M17" s="24">
        <f t="shared" si="2"/>
        <v>493340.67</v>
      </c>
      <c r="N17" s="24">
        <f t="shared" si="2"/>
        <v>253182.25000000003</v>
      </c>
      <c r="O17" s="24">
        <f t="shared" si="2"/>
        <v>9074246.33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1059562.65</v>
      </c>
      <c r="C18" s="22">
        <f t="shared" si="3"/>
        <v>809782.51</v>
      </c>
      <c r="D18" s="22">
        <f t="shared" si="3"/>
        <v>656182.43</v>
      </c>
      <c r="E18" s="22">
        <f t="shared" si="3"/>
        <v>228242.24</v>
      </c>
      <c r="F18" s="22">
        <f t="shared" si="3"/>
        <v>712889.97</v>
      </c>
      <c r="G18" s="22">
        <f t="shared" si="3"/>
        <v>961170.03</v>
      </c>
      <c r="H18" s="22">
        <f t="shared" si="3"/>
        <v>171767.34</v>
      </c>
      <c r="I18" s="22">
        <f t="shared" si="3"/>
        <v>791003.3</v>
      </c>
      <c r="J18" s="22">
        <f t="shared" si="3"/>
        <v>666712.07</v>
      </c>
      <c r="K18" s="22">
        <f t="shared" si="3"/>
        <v>919872.43</v>
      </c>
      <c r="L18" s="22">
        <f t="shared" si="3"/>
        <v>846503.47</v>
      </c>
      <c r="M18" s="22">
        <f t="shared" si="3"/>
        <v>408319.42</v>
      </c>
      <c r="N18" s="22">
        <f t="shared" si="3"/>
        <v>249067.73</v>
      </c>
      <c r="O18" s="27">
        <f aca="true" t="shared" si="4" ref="O18:O23">SUM(B18:N18)</f>
        <v>8481075.59</v>
      </c>
    </row>
    <row r="19" spans="1:23" ht="18.75" customHeight="1">
      <c r="A19" s="26" t="s">
        <v>36</v>
      </c>
      <c r="B19" s="16">
        <f>IF(B15&lt;&gt;0,ROUND((B15-1)*B18,2),0)</f>
        <v>21447.86</v>
      </c>
      <c r="C19" s="22">
        <f aca="true" t="shared" si="5" ref="C19:N19">IF(C15&lt;&gt;0,ROUND((C15-1)*C18,2),0)</f>
        <v>28920.49</v>
      </c>
      <c r="D19" s="22">
        <f t="shared" si="5"/>
        <v>-13412.15</v>
      </c>
      <c r="E19" s="22">
        <f t="shared" si="5"/>
        <v>-23889.31</v>
      </c>
      <c r="F19" s="22">
        <f t="shared" si="5"/>
        <v>21574.22</v>
      </c>
      <c r="G19" s="22">
        <f t="shared" si="5"/>
        <v>82527.28</v>
      </c>
      <c r="H19" s="22">
        <f t="shared" si="5"/>
        <v>104096.25</v>
      </c>
      <c r="I19" s="22">
        <f t="shared" si="5"/>
        <v>2619.57</v>
      </c>
      <c r="J19" s="22">
        <f t="shared" si="5"/>
        <v>34932.03</v>
      </c>
      <c r="K19" s="22">
        <f t="shared" si="5"/>
        <v>-25909.49</v>
      </c>
      <c r="L19" s="22">
        <f t="shared" si="5"/>
        <v>-3709.18</v>
      </c>
      <c r="M19" s="22">
        <f t="shared" si="5"/>
        <v>47814.72</v>
      </c>
      <c r="N19" s="22">
        <f t="shared" si="5"/>
        <v>-9156.39</v>
      </c>
      <c r="O19" s="27">
        <f t="shared" si="4"/>
        <v>267855.9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173302.3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-80001.5</v>
      </c>
      <c r="C25" s="31">
        <f>+C26+C28+C39+C40+C43-C44</f>
        <v>-80298.2</v>
      </c>
      <c r="D25" s="31">
        <f t="shared" si="6"/>
        <v>-50000.4</v>
      </c>
      <c r="E25" s="31">
        <f t="shared" si="6"/>
        <v>-9945.9</v>
      </c>
      <c r="F25" s="31">
        <f t="shared" si="6"/>
        <v>-46925.9</v>
      </c>
      <c r="G25" s="31">
        <f t="shared" si="6"/>
        <v>-84705.7</v>
      </c>
      <c r="H25" s="31">
        <f t="shared" si="6"/>
        <v>-13338.6</v>
      </c>
      <c r="I25" s="31">
        <f t="shared" si="6"/>
        <v>-75473.6</v>
      </c>
      <c r="J25" s="31">
        <f t="shared" si="6"/>
        <v>-61425.5</v>
      </c>
      <c r="K25" s="31">
        <f t="shared" si="6"/>
        <v>-53715.6</v>
      </c>
      <c r="L25" s="31">
        <f t="shared" si="6"/>
        <v>-49819.8</v>
      </c>
      <c r="M25" s="31">
        <f t="shared" si="6"/>
        <v>-29958.1</v>
      </c>
      <c r="N25" s="31">
        <f t="shared" si="6"/>
        <v>-23452.2</v>
      </c>
      <c r="O25" s="31">
        <f t="shared" si="6"/>
        <v>-659060.9999999999</v>
      </c>
    </row>
    <row r="26" spans="1:15" ht="18.75" customHeight="1">
      <c r="A26" s="26" t="s">
        <v>42</v>
      </c>
      <c r="B26" s="32">
        <f>+B27</f>
        <v>-80001.5</v>
      </c>
      <c r="C26" s="32">
        <f>+C27</f>
        <v>-80298.2</v>
      </c>
      <c r="D26" s="32">
        <f aca="true" t="shared" si="7" ref="D26:O26">+D27</f>
        <v>-50000.4</v>
      </c>
      <c r="E26" s="32">
        <f t="shared" si="7"/>
        <v>-9945.9</v>
      </c>
      <c r="F26" s="32">
        <f t="shared" si="7"/>
        <v>-46422.8</v>
      </c>
      <c r="G26" s="32">
        <f t="shared" si="7"/>
        <v>-84705.7</v>
      </c>
      <c r="H26" s="32">
        <f t="shared" si="7"/>
        <v>-13338.6</v>
      </c>
      <c r="I26" s="32">
        <f t="shared" si="7"/>
        <v>-74390</v>
      </c>
      <c r="J26" s="32">
        <f t="shared" si="7"/>
        <v>-61425.5</v>
      </c>
      <c r="K26" s="32">
        <f t="shared" si="7"/>
        <v>-53715.6</v>
      </c>
      <c r="L26" s="32">
        <f t="shared" si="7"/>
        <v>-49819.8</v>
      </c>
      <c r="M26" s="32">
        <f t="shared" si="7"/>
        <v>-29958.1</v>
      </c>
      <c r="N26" s="32">
        <f t="shared" si="7"/>
        <v>-23452.2</v>
      </c>
      <c r="O26" s="32">
        <f t="shared" si="7"/>
        <v>-657474.2999999999</v>
      </c>
    </row>
    <row r="27" spans="1:26" ht="18.75" customHeight="1">
      <c r="A27" s="28" t="s">
        <v>43</v>
      </c>
      <c r="B27" s="16">
        <f>ROUND((-B9)*$G$3,2)</f>
        <v>-80001.5</v>
      </c>
      <c r="C27" s="16">
        <f aca="true" t="shared" si="8" ref="C27:N27">ROUND((-C9)*$G$3,2)</f>
        <v>-80298.2</v>
      </c>
      <c r="D27" s="16">
        <f t="shared" si="8"/>
        <v>-50000.4</v>
      </c>
      <c r="E27" s="16">
        <f t="shared" si="8"/>
        <v>-9945.9</v>
      </c>
      <c r="F27" s="16">
        <f t="shared" si="8"/>
        <v>-46422.8</v>
      </c>
      <c r="G27" s="16">
        <f t="shared" si="8"/>
        <v>-84705.7</v>
      </c>
      <c r="H27" s="16">
        <f t="shared" si="8"/>
        <v>-13338.6</v>
      </c>
      <c r="I27" s="16">
        <f t="shared" si="8"/>
        <v>-74390</v>
      </c>
      <c r="J27" s="16">
        <f t="shared" si="8"/>
        <v>-61425.5</v>
      </c>
      <c r="K27" s="16">
        <f t="shared" si="8"/>
        <v>-53715.6</v>
      </c>
      <c r="L27" s="16">
        <f t="shared" si="8"/>
        <v>-49819.8</v>
      </c>
      <c r="M27" s="16">
        <f t="shared" si="8"/>
        <v>-29958.1</v>
      </c>
      <c r="N27" s="16">
        <f t="shared" si="8"/>
        <v>-23452.2</v>
      </c>
      <c r="O27" s="33">
        <f aca="true" t="shared" si="9" ref="O27:O44">SUM(B27:N27)</f>
        <v>-657474.2999999999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-503.1</v>
      </c>
      <c r="G28" s="32">
        <f t="shared" si="10"/>
        <v>0</v>
      </c>
      <c r="H28" s="32">
        <f t="shared" si="10"/>
        <v>0</v>
      </c>
      <c r="I28" s="32">
        <f t="shared" si="10"/>
        <v>-1083.6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-1586.6999999999534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-503.1</v>
      </c>
      <c r="G30" s="34">
        <v>0</v>
      </c>
      <c r="H30" s="34">
        <v>0</v>
      </c>
      <c r="I30" s="34">
        <v>-1083.6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-1586.6999999999998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1042934.5300000003</v>
      </c>
      <c r="C42" s="37">
        <f aca="true" t="shared" si="11" ref="C42:N42">+C17+C25</f>
        <v>798094.28</v>
      </c>
      <c r="D42" s="37">
        <f t="shared" si="11"/>
        <v>602488.81</v>
      </c>
      <c r="E42" s="37">
        <f t="shared" si="11"/>
        <v>195270.3</v>
      </c>
      <c r="F42" s="37">
        <f t="shared" si="11"/>
        <v>712030.0299999999</v>
      </c>
      <c r="G42" s="37">
        <f t="shared" si="11"/>
        <v>980291.53</v>
      </c>
      <c r="H42" s="37">
        <f t="shared" si="11"/>
        <v>259815.45999999993</v>
      </c>
      <c r="I42" s="37">
        <f t="shared" si="11"/>
        <v>737862.59</v>
      </c>
      <c r="J42" s="37">
        <f t="shared" si="11"/>
        <v>672505.75</v>
      </c>
      <c r="K42" s="37">
        <f t="shared" si="11"/>
        <v>888599.1700000002</v>
      </c>
      <c r="L42" s="37">
        <f t="shared" si="11"/>
        <v>832180.2599999999</v>
      </c>
      <c r="M42" s="37">
        <f t="shared" si="11"/>
        <v>463382.57</v>
      </c>
      <c r="N42" s="37">
        <f t="shared" si="11"/>
        <v>229730.05000000002</v>
      </c>
      <c r="O42" s="37">
        <f>SUM(B42:N42)</f>
        <v>8415185.33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1042934.54</v>
      </c>
      <c r="C48" s="52">
        <f t="shared" si="12"/>
        <v>798094.27</v>
      </c>
      <c r="D48" s="52">
        <f t="shared" si="12"/>
        <v>602488.81</v>
      </c>
      <c r="E48" s="52">
        <f t="shared" si="12"/>
        <v>195270.3</v>
      </c>
      <c r="F48" s="52">
        <f t="shared" si="12"/>
        <v>712030.03</v>
      </c>
      <c r="G48" s="52">
        <f t="shared" si="12"/>
        <v>980291.53</v>
      </c>
      <c r="H48" s="52">
        <f t="shared" si="12"/>
        <v>259815.45</v>
      </c>
      <c r="I48" s="52">
        <f t="shared" si="12"/>
        <v>737862.58</v>
      </c>
      <c r="J48" s="52">
        <f t="shared" si="12"/>
        <v>672505.75</v>
      </c>
      <c r="K48" s="52">
        <f t="shared" si="12"/>
        <v>888599.17</v>
      </c>
      <c r="L48" s="52">
        <f t="shared" si="12"/>
        <v>832180.26</v>
      </c>
      <c r="M48" s="52">
        <f t="shared" si="12"/>
        <v>463382.57</v>
      </c>
      <c r="N48" s="52">
        <f t="shared" si="12"/>
        <v>229730.05</v>
      </c>
      <c r="O48" s="37">
        <f t="shared" si="12"/>
        <v>8415185.310000002</v>
      </c>
      <c r="Q48"/>
    </row>
    <row r="49" spans="1:18" ht="18.75" customHeight="1">
      <c r="A49" s="26" t="s">
        <v>61</v>
      </c>
      <c r="B49" s="52">
        <v>870704.1</v>
      </c>
      <c r="C49" s="52">
        <v>617147.31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1487851.4100000001</v>
      </c>
      <c r="P49"/>
      <c r="Q49"/>
      <c r="R49" s="44"/>
    </row>
    <row r="50" spans="1:16" ht="18.75" customHeight="1">
      <c r="A50" s="26" t="s">
        <v>62</v>
      </c>
      <c r="B50" s="52">
        <v>172230.44</v>
      </c>
      <c r="C50" s="52">
        <v>180946.96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353177.4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602488.81</v>
      </c>
      <c r="E51" s="53">
        <v>0</v>
      </c>
      <c r="F51" s="53">
        <v>0</v>
      </c>
      <c r="G51" s="53">
        <v>0</v>
      </c>
      <c r="H51" s="52">
        <v>259815.45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862304.26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195270.3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195270.3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712030.03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712030.03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980291.53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980291.53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737862.58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737862.58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672505.75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672505.75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888599.17</v>
      </c>
      <c r="L57" s="32">
        <v>832180.26</v>
      </c>
      <c r="M57" s="53">
        <v>0</v>
      </c>
      <c r="N57" s="53">
        <v>0</v>
      </c>
      <c r="O57" s="37">
        <f t="shared" si="13"/>
        <v>1720779.4300000002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463382.57</v>
      </c>
      <c r="N58" s="53">
        <v>0</v>
      </c>
      <c r="O58" s="37">
        <f t="shared" si="13"/>
        <v>463382.57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229730.05</v>
      </c>
      <c r="O59" s="56">
        <f t="shared" si="13"/>
        <v>229730.05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2019-11-25T21:27:18Z</dcterms:modified>
  <cp:category/>
  <cp:version/>
  <cp:contentType/>
  <cp:contentStatus/>
</cp:coreProperties>
</file>