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<sst xmlns="http://schemas.openxmlformats.org/spreadsheetml/2006/main" count="77" uniqueCount="74">
  <si>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</si>
  <si>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</si>
  <si>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</si>
  <si>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</si>
  <si>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</si>
  <si>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</si>
  <si>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</si>
  <si>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</si>
  <si>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</si>
  <si>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</si>
  <si>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</si>
  <si>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</si>
  <si>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</si>
  <si>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</si>
  <si>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</si>
  <si>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</si>
  <si>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</si>
  <si>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</si>
  <si>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</si>
  <si>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</si>
  <si>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</si>
  <si>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</si>
  <si>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</si>
  <si>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</si>
  <si>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</si>
  <si>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</si>
  <si>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</si>
  <si>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</si>
  <si>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</si>
  <si>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</si>
  <si>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</si>
  <si>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</si>
  <si>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</si>
  <si>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</si>
  <si>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</si>
  <si>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</si>
  <si>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</si>
  <si>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</si>
  <si>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</si>
  <si>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</si>
  <si>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</si>
  <si>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</si>
  <si>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</si>
  <si>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</si>
  <si>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</si>
  <si>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</si>
  <si>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</si>
  <si>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</si>
  <si>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</si>
  <si>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</si>
  <si>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</si>
  <si>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</si>
  <si>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</si>
  <si>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</si>
  <si>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</si>
  <si>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</si>
  <si>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</si>
  <si>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</si>
  <si>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</si>
  <si>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</si>
  <si>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</si>
  <si>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</si>
  <si>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</si>
  <si>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</si>
  <si>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</si>
  <si>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</si>
  <si>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</si>
  <si>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</si>
  <si>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</si>
  <si>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</si>
  <si>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</si>
  <si>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</si>
  <si>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</si>
  <si>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17/11/19 - VENCIMENTO 25/11/19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</si>
</sst>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175342</v>
      </c>
      <c r="C7" s="9">
        <f t="shared" si="0"/>
        <v>117705</v>
      </c>
      <c r="D7" s="9">
        <f t="shared" si="0"/>
        <v>133703</v>
      </c>
      <c r="E7" s="9">
        <f t="shared" si="0"/>
        <v>24124</v>
      </c>
      <c r="F7" s="9">
        <f t="shared" si="0"/>
        <v>125969</v>
      </c>
      <c r="G7" s="9">
        <f t="shared" si="0"/>
        <v>185212</v>
      </c>
      <c r="H7" s="9">
        <f t="shared" si="0"/>
        <v>18188</v>
      </c>
      <c r="I7" s="9">
        <f t="shared" si="0"/>
        <v>123563</v>
      </c>
      <c r="J7" s="9">
        <f t="shared" si="0"/>
        <v>120015</v>
      </c>
      <c r="K7" s="9">
        <f t="shared" si="0"/>
        <v>177450</v>
      </c>
      <c r="L7" s="9">
        <f t="shared" si="0"/>
        <v>151195</v>
      </c>
      <c r="M7" s="9">
        <f t="shared" si="0"/>
        <v>48330</v>
      </c>
      <c r="N7" s="9">
        <f t="shared" si="0"/>
        <v>28842</v>
      </c>
      <c r="O7" s="9">
        <f t="shared" si="0"/>
        <v>1429638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10712</v>
      </c>
      <c r="C8" s="11">
        <f t="shared" si="1"/>
        <v>9318</v>
      </c>
      <c r="D8" s="11">
        <f t="shared" si="1"/>
        <v>7385</v>
      </c>
      <c r="E8" s="11">
        <f t="shared" si="1"/>
        <v>1134</v>
      </c>
      <c r="F8" s="11">
        <f t="shared" si="1"/>
        <v>7167</v>
      </c>
      <c r="G8" s="11">
        <f t="shared" si="1"/>
        <v>11667</v>
      </c>
      <c r="H8" s="11">
        <f t="shared" si="1"/>
        <v>1098</v>
      </c>
      <c r="I8" s="11">
        <f t="shared" si="1"/>
        <v>9843</v>
      </c>
      <c r="J8" s="11">
        <f t="shared" si="1"/>
        <v>8466</v>
      </c>
      <c r="K8" s="11">
        <f t="shared" si="1"/>
        <v>12487</v>
      </c>
      <c r="L8" s="11">
        <f t="shared" si="1"/>
        <v>7545</v>
      </c>
      <c r="M8" s="11">
        <f t="shared" si="1"/>
        <v>3173</v>
      </c>
      <c r="N8" s="11">
        <f t="shared" si="1"/>
        <v>2018</v>
      </c>
      <c r="O8" s="11">
        <f t="shared" si="1"/>
        <v>92013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10712</v>
      </c>
      <c r="C9" s="11">
        <v>9318</v>
      </c>
      <c r="D9" s="11">
        <v>7385</v>
      </c>
      <c r="E9" s="11">
        <v>1134</v>
      </c>
      <c r="F9" s="11">
        <v>7167</v>
      </c>
      <c r="G9" s="11">
        <v>11667</v>
      </c>
      <c r="H9" s="11">
        <v>1098</v>
      </c>
      <c r="I9" s="11">
        <v>9843</v>
      </c>
      <c r="J9" s="11">
        <v>8466</v>
      </c>
      <c r="K9" s="11">
        <v>12480</v>
      </c>
      <c r="L9" s="11">
        <v>7545</v>
      </c>
      <c r="M9" s="11">
        <v>3171</v>
      </c>
      <c r="N9" s="11">
        <v>2018</v>
      </c>
      <c r="O9" s="11">
        <f>SUM(B9:N9)</f>
        <v>92004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7</v>
      </c>
      <c r="L10" s="13">
        <v>0</v>
      </c>
      <c r="M10" s="13">
        <v>2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164630</v>
      </c>
      <c r="C11" s="13">
        <v>108387</v>
      </c>
      <c r="D11" s="13">
        <v>126318</v>
      </c>
      <c r="E11" s="13">
        <v>22990</v>
      </c>
      <c r="F11" s="13">
        <v>118802</v>
      </c>
      <c r="G11" s="13">
        <v>173545</v>
      </c>
      <c r="H11" s="13">
        <v>17090</v>
      </c>
      <c r="I11" s="13">
        <v>113720</v>
      </c>
      <c r="J11" s="13">
        <v>111549</v>
      </c>
      <c r="K11" s="13">
        <v>164963</v>
      </c>
      <c r="L11" s="13">
        <v>143650</v>
      </c>
      <c r="M11" s="13">
        <v>45157</v>
      </c>
      <c r="N11" s="13">
        <v>26824</v>
      </c>
      <c r="O11" s="11">
        <f>SUM(B11:N11)</f>
        <v>1337625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441604.4799999999</v>
      </c>
      <c r="C17" s="24">
        <f aca="true" t="shared" si="2" ref="C17:O17">C18+C19+C20+C21+C22+C23</f>
        <v>320993.81999999995</v>
      </c>
      <c r="D17" s="24">
        <f t="shared" si="2"/>
        <v>274697.74999999994</v>
      </c>
      <c r="E17" s="24">
        <f t="shared" si="2"/>
        <v>75619.66</v>
      </c>
      <c r="F17" s="24">
        <f t="shared" si="2"/>
        <v>328724.84</v>
      </c>
      <c r="G17" s="24">
        <f t="shared" si="2"/>
        <v>408867.74999999994</v>
      </c>
      <c r="H17" s="24">
        <f t="shared" si="2"/>
        <v>72767.43000000001</v>
      </c>
      <c r="I17" s="24">
        <f t="shared" si="2"/>
        <v>303510.49</v>
      </c>
      <c r="J17" s="24">
        <f t="shared" si="2"/>
        <v>323302.17999999993</v>
      </c>
      <c r="K17" s="24">
        <f t="shared" si="2"/>
        <v>424193.44000000006</v>
      </c>
      <c r="L17" s="24">
        <f t="shared" si="2"/>
        <v>412586.58</v>
      </c>
      <c r="M17" s="24">
        <f t="shared" si="2"/>
        <v>191913.46</v>
      </c>
      <c r="N17" s="24">
        <f t="shared" si="2"/>
        <v>85214.38</v>
      </c>
      <c r="O17" s="24">
        <f t="shared" si="2"/>
        <v>3663996.26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391749.1</v>
      </c>
      <c r="C18" s="22">
        <f t="shared" si="3"/>
        <v>271604.29</v>
      </c>
      <c r="D18" s="22">
        <f t="shared" si="3"/>
        <v>270507.91</v>
      </c>
      <c r="E18" s="22">
        <f t="shared" si="3"/>
        <v>83495.58</v>
      </c>
      <c r="F18" s="22">
        <f t="shared" si="3"/>
        <v>295296.53</v>
      </c>
      <c r="G18" s="22">
        <f t="shared" si="3"/>
        <v>356922.05</v>
      </c>
      <c r="H18" s="22">
        <f t="shared" si="3"/>
        <v>46995.97</v>
      </c>
      <c r="I18" s="22">
        <f t="shared" si="3"/>
        <v>282860.42</v>
      </c>
      <c r="J18" s="22">
        <f t="shared" si="3"/>
        <v>276526.56</v>
      </c>
      <c r="K18" s="22">
        <f t="shared" si="3"/>
        <v>386734.53</v>
      </c>
      <c r="L18" s="22">
        <f t="shared" si="3"/>
        <v>375024.08</v>
      </c>
      <c r="M18" s="22">
        <f t="shared" si="3"/>
        <v>138489.62</v>
      </c>
      <c r="N18" s="22">
        <f t="shared" si="3"/>
        <v>74689.24</v>
      </c>
      <c r="O18" s="27">
        <f aca="true" t="shared" si="4" ref="O18:O23">SUM(B18:N18)</f>
        <v>3250895.88</v>
      </c>
    </row>
    <row r="19" spans="1:23" ht="18.75" customHeight="1">
      <c r="A19" s="26" t="s">
        <v>36</v>
      </c>
      <c r="B19" s="16">
        <f>IF(B15&lt;&gt;0,ROUND((B15-1)*B18,2),0)</f>
        <v>7929.86</v>
      </c>
      <c r="C19" s="22">
        <f aca="true" t="shared" si="5" ref="C19:N19">IF(C15&lt;&gt;0,ROUND((C15-1)*C18,2),0)</f>
        <v>9700.05</v>
      </c>
      <c r="D19" s="22">
        <f t="shared" si="5"/>
        <v>-5529.09</v>
      </c>
      <c r="E19" s="22">
        <f t="shared" si="5"/>
        <v>-8739.19</v>
      </c>
      <c r="F19" s="22">
        <f t="shared" si="5"/>
        <v>8936.57</v>
      </c>
      <c r="G19" s="22">
        <f t="shared" si="5"/>
        <v>30645.78</v>
      </c>
      <c r="H19" s="22">
        <f t="shared" si="5"/>
        <v>28480.99</v>
      </c>
      <c r="I19" s="22">
        <f t="shared" si="5"/>
        <v>936.75</v>
      </c>
      <c r="J19" s="22">
        <f t="shared" si="5"/>
        <v>14488.47</v>
      </c>
      <c r="K19" s="22">
        <f t="shared" si="5"/>
        <v>-10892.92</v>
      </c>
      <c r="L19" s="22">
        <f t="shared" si="5"/>
        <v>-1643.27</v>
      </c>
      <c r="M19" s="22">
        <f t="shared" si="5"/>
        <v>16217.31</v>
      </c>
      <c r="N19" s="22">
        <f t="shared" si="5"/>
        <v>-2745.77</v>
      </c>
      <c r="O19" s="27">
        <f t="shared" si="4"/>
        <v>87785.54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20607.37</v>
      </c>
      <c r="C23" s="22">
        <v>16175.45</v>
      </c>
      <c r="D23" s="22">
        <v>12927.59</v>
      </c>
      <c r="E23" s="22">
        <v>1650.63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6176.69</v>
      </c>
      <c r="O23" s="27">
        <f t="shared" si="4"/>
        <v>173302.3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-46061.6</v>
      </c>
      <c r="C25" s="31">
        <f>+C26+C28+C39+C40+C43-C44</f>
        <v>-40067.4</v>
      </c>
      <c r="D25" s="31">
        <f t="shared" si="6"/>
        <v>-31755.5</v>
      </c>
      <c r="E25" s="31">
        <f t="shared" si="6"/>
        <v>-4876.2</v>
      </c>
      <c r="F25" s="31">
        <f t="shared" si="6"/>
        <v>-30818.1</v>
      </c>
      <c r="G25" s="31">
        <f t="shared" si="6"/>
        <v>-50168.1</v>
      </c>
      <c r="H25" s="31">
        <f t="shared" si="6"/>
        <v>-4721.4</v>
      </c>
      <c r="I25" s="31">
        <f t="shared" si="6"/>
        <v>-42324.9</v>
      </c>
      <c r="J25" s="31">
        <f t="shared" si="6"/>
        <v>-36403.8</v>
      </c>
      <c r="K25" s="31">
        <f t="shared" si="6"/>
        <v>-53664</v>
      </c>
      <c r="L25" s="31">
        <f t="shared" si="6"/>
        <v>-32443.5</v>
      </c>
      <c r="M25" s="31">
        <f t="shared" si="6"/>
        <v>-13635.3</v>
      </c>
      <c r="N25" s="31">
        <f t="shared" si="6"/>
        <v>-8677.4</v>
      </c>
      <c r="O25" s="31">
        <f t="shared" si="6"/>
        <v>-395617.2</v>
      </c>
    </row>
    <row r="26" spans="1:15" ht="18.75" customHeight="1">
      <c r="A26" s="26" t="s">
        <v>42</v>
      </c>
      <c r="B26" s="32">
        <f>+B27</f>
        <v>-46061.6</v>
      </c>
      <c r="C26" s="32">
        <f>+C27</f>
        <v>-40067.4</v>
      </c>
      <c r="D26" s="32">
        <f aca="true" t="shared" si="7" ref="D26:O26">+D27</f>
        <v>-31755.5</v>
      </c>
      <c r="E26" s="32">
        <f t="shared" si="7"/>
        <v>-4876.2</v>
      </c>
      <c r="F26" s="32">
        <f t="shared" si="7"/>
        <v>-30818.1</v>
      </c>
      <c r="G26" s="32">
        <f t="shared" si="7"/>
        <v>-50168.1</v>
      </c>
      <c r="H26" s="32">
        <f t="shared" si="7"/>
        <v>-4721.4</v>
      </c>
      <c r="I26" s="32">
        <f t="shared" si="7"/>
        <v>-42324.9</v>
      </c>
      <c r="J26" s="32">
        <f t="shared" si="7"/>
        <v>-36403.8</v>
      </c>
      <c r="K26" s="32">
        <f t="shared" si="7"/>
        <v>-53664</v>
      </c>
      <c r="L26" s="32">
        <f t="shared" si="7"/>
        <v>-32443.5</v>
      </c>
      <c r="M26" s="32">
        <f t="shared" si="7"/>
        <v>-13635.3</v>
      </c>
      <c r="N26" s="32">
        <f t="shared" si="7"/>
        <v>-8677.4</v>
      </c>
      <c r="O26" s="32">
        <f t="shared" si="7"/>
        <v>-395617.2</v>
      </c>
    </row>
    <row r="27" spans="1:26" ht="18.75" customHeight="1">
      <c r="A27" s="28" t="s">
        <v>43</v>
      </c>
      <c r="B27" s="16">
        <f>ROUND((-B9)*$G$3,2)</f>
        <v>-46061.6</v>
      </c>
      <c r="C27" s="16">
        <f aca="true" t="shared" si="8" ref="C27:N27">ROUND((-C9)*$G$3,2)</f>
        <v>-40067.4</v>
      </c>
      <c r="D27" s="16">
        <f t="shared" si="8"/>
        <v>-31755.5</v>
      </c>
      <c r="E27" s="16">
        <f t="shared" si="8"/>
        <v>-4876.2</v>
      </c>
      <c r="F27" s="16">
        <f t="shared" si="8"/>
        <v>-30818.1</v>
      </c>
      <c r="G27" s="16">
        <f t="shared" si="8"/>
        <v>-50168.1</v>
      </c>
      <c r="H27" s="16">
        <f t="shared" si="8"/>
        <v>-4721.4</v>
      </c>
      <c r="I27" s="16">
        <f t="shared" si="8"/>
        <v>-42324.9</v>
      </c>
      <c r="J27" s="16">
        <f t="shared" si="8"/>
        <v>-36403.8</v>
      </c>
      <c r="K27" s="16">
        <f t="shared" si="8"/>
        <v>-53664</v>
      </c>
      <c r="L27" s="16">
        <f t="shared" si="8"/>
        <v>-32443.5</v>
      </c>
      <c r="M27" s="16">
        <f t="shared" si="8"/>
        <v>-13635.3</v>
      </c>
      <c r="N27" s="16">
        <f t="shared" si="8"/>
        <v>-8677.4</v>
      </c>
      <c r="O27" s="33">
        <f aca="true" t="shared" si="9" ref="O27:O44">SUM(B27:N27)</f>
        <v>-395617.2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395542.87999999995</v>
      </c>
      <c r="C42" s="37">
        <f aca="true" t="shared" si="11" ref="C42:N42">+C17+C25</f>
        <v>280926.4199999999</v>
      </c>
      <c r="D42" s="37">
        <f t="shared" si="11"/>
        <v>242942.24999999994</v>
      </c>
      <c r="E42" s="37">
        <f t="shared" si="11"/>
        <v>70743.46</v>
      </c>
      <c r="F42" s="37">
        <f t="shared" si="11"/>
        <v>297906.74000000005</v>
      </c>
      <c r="G42" s="37">
        <f t="shared" si="11"/>
        <v>358699.64999999997</v>
      </c>
      <c r="H42" s="37">
        <f t="shared" si="11"/>
        <v>68046.03000000001</v>
      </c>
      <c r="I42" s="37">
        <f t="shared" si="11"/>
        <v>261185.59</v>
      </c>
      <c r="J42" s="37">
        <f t="shared" si="11"/>
        <v>286898.37999999995</v>
      </c>
      <c r="K42" s="37">
        <f t="shared" si="11"/>
        <v>370529.44000000006</v>
      </c>
      <c r="L42" s="37">
        <f t="shared" si="11"/>
        <v>380143.08</v>
      </c>
      <c r="M42" s="37">
        <f t="shared" si="11"/>
        <v>178278.16</v>
      </c>
      <c r="N42" s="37">
        <f t="shared" si="11"/>
        <v>76536.98000000001</v>
      </c>
      <c r="O42" s="37">
        <f>SUM(B42:N42)</f>
        <v>3268379.06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 s="44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395542.87</v>
      </c>
      <c r="C48" s="52">
        <f t="shared" si="12"/>
        <v>280926.42</v>
      </c>
      <c r="D48" s="52">
        <f t="shared" si="12"/>
        <v>242942.25</v>
      </c>
      <c r="E48" s="52">
        <f t="shared" si="12"/>
        <v>70743.46</v>
      </c>
      <c r="F48" s="52">
        <f t="shared" si="12"/>
        <v>297906.74</v>
      </c>
      <c r="G48" s="52">
        <f t="shared" si="12"/>
        <v>358699.64</v>
      </c>
      <c r="H48" s="52">
        <f t="shared" si="12"/>
        <v>68046.04</v>
      </c>
      <c r="I48" s="52">
        <f t="shared" si="12"/>
        <v>261185.59</v>
      </c>
      <c r="J48" s="52">
        <f t="shared" si="12"/>
        <v>286898.38</v>
      </c>
      <c r="K48" s="52">
        <f t="shared" si="12"/>
        <v>370529.44</v>
      </c>
      <c r="L48" s="52">
        <f t="shared" si="12"/>
        <v>380143.08</v>
      </c>
      <c r="M48" s="52">
        <f t="shared" si="12"/>
        <v>178278.15</v>
      </c>
      <c r="N48" s="52">
        <f t="shared" si="12"/>
        <v>76536.98</v>
      </c>
      <c r="O48" s="37">
        <f t="shared" si="12"/>
        <v>3268379.04</v>
      </c>
      <c r="Q48"/>
    </row>
    <row r="49" spans="1:18" ht="18.75" customHeight="1">
      <c r="A49" s="26" t="s">
        <v>61</v>
      </c>
      <c r="B49" s="52">
        <v>332377.86</v>
      </c>
      <c r="C49" s="52">
        <v>219659.34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552037.2</v>
      </c>
      <c r="P49"/>
      <c r="Q49"/>
      <c r="R49" s="44"/>
    </row>
    <row r="50" spans="1:16" ht="18.75" customHeight="1">
      <c r="A50" s="26" t="s">
        <v>62</v>
      </c>
      <c r="B50" s="53">
        <v>63165.01</v>
      </c>
      <c r="C50" s="53">
        <v>61267.08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124432.09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242942.25</v>
      </c>
      <c r="E51" s="53">
        <v>0</v>
      </c>
      <c r="F51" s="53">
        <v>0</v>
      </c>
      <c r="G51" s="53">
        <v>0</v>
      </c>
      <c r="H51" s="52">
        <v>68046.04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310988.29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70743.46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70743.46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297906.74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297906.74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358699.64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358699.64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261185.59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261185.59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286898.38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286898.38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370529.44</v>
      </c>
      <c r="L57" s="32">
        <v>380143.08</v>
      </c>
      <c r="M57" s="53">
        <v>0</v>
      </c>
      <c r="N57" s="53">
        <v>0</v>
      </c>
      <c r="O57" s="37">
        <f t="shared" si="13"/>
        <v>750672.52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178278.15</v>
      </c>
      <c r="N58" s="53">
        <v>0</v>
      </c>
      <c r="O58" s="37">
        <f t="shared" si="13"/>
        <v>178278.15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76536.98</v>
      </c>
      <c r="O59" s="56">
        <f t="shared" si="13"/>
        <v>76536.98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2019-11-22T17:28:04Z</dcterms:modified>
  <cp:category/>
  <cp:version/>
  <cp:contentType/>
  <cp:contentStatus/>
</cp:coreProperties>
</file>