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<sst xmlns="http://schemas.openxmlformats.org/spreadsheetml/2006/main" count="77" uniqueCount="74">
  <si>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</si>
  <si>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</si>
  <si>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</si>
  <si>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</si>
  <si>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</si>
  <si>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</si>
  <si>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</si>
  <si>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</si>
  <si>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</si>
  <si>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</si>
  <si>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</si>
  <si>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</si>
  <si>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</si>
  <si>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</si>
  <si>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</si>
  <si>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</si>
  <si>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</si>
  <si>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</si>
  <si>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</si>
  <si>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</si>
  <si>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</si>
  <si>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</si>
  <si>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</si>
  <si>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</si>
  <si>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</si>
  <si>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</si>
  <si>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</si>
  <si>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</si>
  <si>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</si>
  <si>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</si>
  <si>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</si>
  <si>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</si>
  <si>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</si>
  <si>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</si>
  <si>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</si>
  <si>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</si>
  <si>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</si>
  <si>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</si>
  <si>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</si>
  <si>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</si>
  <si>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</si>
  <si>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</si>
  <si>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</si>
  <si>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</si>
  <si>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</si>
  <si>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</si>
  <si>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</si>
  <si>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</si>
  <si>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</si>
  <si>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</si>
  <si>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</si>
  <si>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</si>
  <si>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</si>
  <si>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</si>
  <si>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</si>
  <si>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</si>
  <si>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</si>
  <si>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</si>
  <si>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</si>
  <si>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</si>
  <si>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</si>
  <si>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</si>
  <si>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</si>
  <si>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</si>
  <si>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</si>
  <si>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</si>
  <si>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</si>
  <si>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</si>
  <si>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</si>
  <si>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</si>
  <si>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</si>
  <si>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</si>
  <si>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</si>
  <si>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09/11/19 - VENCIMENTO 18/11/19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</si>
</sst>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343458</v>
      </c>
      <c r="C7" s="9">
        <f t="shared" si="0"/>
        <v>233271</v>
      </c>
      <c r="D7" s="9">
        <f t="shared" si="0"/>
        <v>268445</v>
      </c>
      <c r="E7" s="9">
        <f t="shared" si="0"/>
        <v>49729</v>
      </c>
      <c r="F7" s="9">
        <f t="shared" si="0"/>
        <v>224732</v>
      </c>
      <c r="G7" s="9">
        <f t="shared" si="0"/>
        <v>360887</v>
      </c>
      <c r="H7" s="9">
        <f t="shared" si="0"/>
        <v>41963</v>
      </c>
      <c r="I7" s="9">
        <f t="shared" si="0"/>
        <v>248878</v>
      </c>
      <c r="J7" s="9">
        <f t="shared" si="0"/>
        <v>208936</v>
      </c>
      <c r="K7" s="9">
        <f t="shared" si="0"/>
        <v>315740</v>
      </c>
      <c r="L7" s="9">
        <f t="shared" si="0"/>
        <v>272450</v>
      </c>
      <c r="M7" s="9">
        <f t="shared" si="0"/>
        <v>90163</v>
      </c>
      <c r="N7" s="9">
        <f t="shared" si="0"/>
        <v>60401</v>
      </c>
      <c r="O7" s="9">
        <f t="shared" si="0"/>
        <v>2719053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18759</v>
      </c>
      <c r="C8" s="11">
        <f t="shared" si="1"/>
        <v>17601</v>
      </c>
      <c r="D8" s="11">
        <f t="shared" si="1"/>
        <v>13768</v>
      </c>
      <c r="E8" s="11">
        <f t="shared" si="1"/>
        <v>2463</v>
      </c>
      <c r="F8" s="11">
        <f t="shared" si="1"/>
        <v>11146</v>
      </c>
      <c r="G8" s="11">
        <f t="shared" si="1"/>
        <v>20627</v>
      </c>
      <c r="H8" s="11">
        <f t="shared" si="1"/>
        <v>2727</v>
      </c>
      <c r="I8" s="11">
        <f t="shared" si="1"/>
        <v>18153</v>
      </c>
      <c r="J8" s="11">
        <f t="shared" si="1"/>
        <v>13619</v>
      </c>
      <c r="K8" s="11">
        <f t="shared" si="1"/>
        <v>13820</v>
      </c>
      <c r="L8" s="11">
        <f t="shared" si="1"/>
        <v>13212</v>
      </c>
      <c r="M8" s="11">
        <f t="shared" si="1"/>
        <v>5592</v>
      </c>
      <c r="N8" s="11">
        <f t="shared" si="1"/>
        <v>4660</v>
      </c>
      <c r="O8" s="11">
        <f t="shared" si="1"/>
        <v>156147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18759</v>
      </c>
      <c r="C9" s="11">
        <v>17601</v>
      </c>
      <c r="D9" s="11">
        <v>13768</v>
      </c>
      <c r="E9" s="11">
        <v>2463</v>
      </c>
      <c r="F9" s="11">
        <v>11146</v>
      </c>
      <c r="G9" s="11">
        <v>20627</v>
      </c>
      <c r="H9" s="11">
        <v>2722</v>
      </c>
      <c r="I9" s="11">
        <v>18153</v>
      </c>
      <c r="J9" s="11">
        <v>13619</v>
      </c>
      <c r="K9" s="11">
        <v>13813</v>
      </c>
      <c r="L9" s="11">
        <v>13212</v>
      </c>
      <c r="M9" s="11">
        <v>5586</v>
      </c>
      <c r="N9" s="11">
        <v>4660</v>
      </c>
      <c r="O9" s="11">
        <f>SUM(B9:N9)</f>
        <v>156129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7</v>
      </c>
      <c r="L10" s="13">
        <v>0</v>
      </c>
      <c r="M10" s="13">
        <v>6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324699</v>
      </c>
      <c r="C11" s="13">
        <v>215670</v>
      </c>
      <c r="D11" s="13">
        <v>254677</v>
      </c>
      <c r="E11" s="13">
        <v>47266</v>
      </c>
      <c r="F11" s="13">
        <v>213586</v>
      </c>
      <c r="G11" s="13">
        <v>340260</v>
      </c>
      <c r="H11" s="13">
        <v>39236</v>
      </c>
      <c r="I11" s="13">
        <v>230725</v>
      </c>
      <c r="J11" s="13">
        <v>195317</v>
      </c>
      <c r="K11" s="13">
        <v>301920</v>
      </c>
      <c r="L11" s="13">
        <v>259238</v>
      </c>
      <c r="M11" s="13">
        <v>84571</v>
      </c>
      <c r="N11" s="13">
        <v>55741</v>
      </c>
      <c r="O11" s="11">
        <f>SUM(B11:N11)</f>
        <v>2562906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824812.3</v>
      </c>
      <c r="C17" s="24">
        <f aca="true" t="shared" si="2" ref="C17:O17">C18+C19+C20+C21+C22+C23</f>
        <v>597186.1299999999</v>
      </c>
      <c r="D17" s="24">
        <f t="shared" si="2"/>
        <v>541781.9400000001</v>
      </c>
      <c r="E17" s="24">
        <f t="shared" si="2"/>
        <v>154430.61</v>
      </c>
      <c r="F17" s="24">
        <f t="shared" si="2"/>
        <v>567251.5599999999</v>
      </c>
      <c r="G17" s="24">
        <f t="shared" si="2"/>
        <v>776478.8</v>
      </c>
      <c r="H17" s="24">
        <f t="shared" si="2"/>
        <v>171429.47</v>
      </c>
      <c r="I17" s="24">
        <f t="shared" si="2"/>
        <v>591331.62</v>
      </c>
      <c r="J17" s="24">
        <f t="shared" si="2"/>
        <v>538919.79</v>
      </c>
      <c r="K17" s="24">
        <f t="shared" si="2"/>
        <v>717093.6200000001</v>
      </c>
      <c r="L17" s="24">
        <f t="shared" si="2"/>
        <v>712029.61</v>
      </c>
      <c r="M17" s="24">
        <f t="shared" si="2"/>
        <v>325823.12999999995</v>
      </c>
      <c r="N17" s="24">
        <f t="shared" si="2"/>
        <v>163324.44</v>
      </c>
      <c r="O17" s="24">
        <f t="shared" si="2"/>
        <v>6681893.0200000005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767353.86</v>
      </c>
      <c r="C18" s="22">
        <f t="shared" si="3"/>
        <v>538272.83</v>
      </c>
      <c r="D18" s="22">
        <f t="shared" si="3"/>
        <v>543117.92</v>
      </c>
      <c r="E18" s="22">
        <f t="shared" si="3"/>
        <v>172117.04</v>
      </c>
      <c r="F18" s="22">
        <f t="shared" si="3"/>
        <v>526816.75</v>
      </c>
      <c r="G18" s="22">
        <f t="shared" si="3"/>
        <v>695465.34</v>
      </c>
      <c r="H18" s="22">
        <f t="shared" si="3"/>
        <v>108428.2</v>
      </c>
      <c r="I18" s="22">
        <f t="shared" si="3"/>
        <v>569731.52</v>
      </c>
      <c r="J18" s="22">
        <f t="shared" si="3"/>
        <v>481409.44</v>
      </c>
      <c r="K18" s="22">
        <f t="shared" si="3"/>
        <v>688123.76</v>
      </c>
      <c r="L18" s="22">
        <f t="shared" si="3"/>
        <v>675784.98</v>
      </c>
      <c r="M18" s="22">
        <f t="shared" si="3"/>
        <v>258362.08</v>
      </c>
      <c r="N18" s="22">
        <f t="shared" si="3"/>
        <v>156414.43</v>
      </c>
      <c r="O18" s="27">
        <f aca="true" t="shared" si="4" ref="O18:O23">SUM(B18:N18)</f>
        <v>6181398.15</v>
      </c>
    </row>
    <row r="19" spans="1:23" ht="18.75" customHeight="1">
      <c r="A19" s="26" t="s">
        <v>36</v>
      </c>
      <c r="B19" s="16">
        <f>IF(B15&lt;&gt;0,ROUND((B15-1)*B18,2),0)</f>
        <v>15532.92</v>
      </c>
      <c r="C19" s="22">
        <f aca="true" t="shared" si="5" ref="C19:N19">IF(C15&lt;&gt;0,ROUND((C15-1)*C18,2),0)</f>
        <v>19223.82</v>
      </c>
      <c r="D19" s="22">
        <f t="shared" si="5"/>
        <v>-11101.15</v>
      </c>
      <c r="E19" s="22">
        <f t="shared" si="5"/>
        <v>-18014.88</v>
      </c>
      <c r="F19" s="22">
        <f t="shared" si="5"/>
        <v>15943.07</v>
      </c>
      <c r="G19" s="22">
        <f t="shared" si="5"/>
        <v>59713.54</v>
      </c>
      <c r="H19" s="22">
        <f t="shared" si="5"/>
        <v>65710.8</v>
      </c>
      <c r="I19" s="22">
        <f t="shared" si="5"/>
        <v>1886.78</v>
      </c>
      <c r="J19" s="22">
        <f t="shared" si="5"/>
        <v>25223.2</v>
      </c>
      <c r="K19" s="22">
        <f t="shared" si="5"/>
        <v>-19381.97</v>
      </c>
      <c r="L19" s="22">
        <f t="shared" si="5"/>
        <v>-2961.14</v>
      </c>
      <c r="M19" s="22">
        <f t="shared" si="5"/>
        <v>30254.52</v>
      </c>
      <c r="N19" s="22">
        <f t="shared" si="5"/>
        <v>-5750.21</v>
      </c>
      <c r="O19" s="27">
        <f t="shared" si="4"/>
        <v>176279.3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5566</v>
      </c>
      <c r="O23" s="27">
        <f t="shared" si="4"/>
        <v>172203.03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-80663.7</v>
      </c>
      <c r="C25" s="31">
        <f>+C26+C28+C39+C40+C43-C44</f>
        <v>-75684.3</v>
      </c>
      <c r="D25" s="31">
        <f t="shared" si="6"/>
        <v>-199953.3</v>
      </c>
      <c r="E25" s="31">
        <f t="shared" si="6"/>
        <v>-10590.9</v>
      </c>
      <c r="F25" s="31">
        <f t="shared" si="6"/>
        <v>-47927.8</v>
      </c>
      <c r="G25" s="31">
        <f t="shared" si="6"/>
        <v>-88696.1</v>
      </c>
      <c r="H25" s="31">
        <f t="shared" si="6"/>
        <v>-11704.6</v>
      </c>
      <c r="I25" s="31">
        <f t="shared" si="6"/>
        <v>-78057.9</v>
      </c>
      <c r="J25" s="31">
        <f t="shared" si="6"/>
        <v>-58561.7</v>
      </c>
      <c r="K25" s="31">
        <f t="shared" si="6"/>
        <v>-59395.9</v>
      </c>
      <c r="L25" s="31">
        <f t="shared" si="6"/>
        <v>-56811.6</v>
      </c>
      <c r="M25" s="31">
        <f t="shared" si="6"/>
        <v>-24019.8</v>
      </c>
      <c r="N25" s="31">
        <f t="shared" si="6"/>
        <v>-20038</v>
      </c>
      <c r="O25" s="31">
        <f t="shared" si="6"/>
        <v>-812105.6</v>
      </c>
    </row>
    <row r="26" spans="1:15" ht="18.75" customHeight="1">
      <c r="A26" s="26" t="s">
        <v>42</v>
      </c>
      <c r="B26" s="32">
        <f>+B27</f>
        <v>-80663.7</v>
      </c>
      <c r="C26" s="32">
        <f>+C27</f>
        <v>-75684.3</v>
      </c>
      <c r="D26" s="32">
        <f aca="true" t="shared" si="7" ref="D26:O26">+D27</f>
        <v>-59202.4</v>
      </c>
      <c r="E26" s="32">
        <f t="shared" si="7"/>
        <v>-10590.9</v>
      </c>
      <c r="F26" s="32">
        <f t="shared" si="7"/>
        <v>-47927.8</v>
      </c>
      <c r="G26" s="32">
        <f t="shared" si="7"/>
        <v>-88696.1</v>
      </c>
      <c r="H26" s="32">
        <f t="shared" si="7"/>
        <v>-11704.6</v>
      </c>
      <c r="I26" s="32">
        <f t="shared" si="7"/>
        <v>-78057.9</v>
      </c>
      <c r="J26" s="32">
        <f t="shared" si="7"/>
        <v>-58561.7</v>
      </c>
      <c r="K26" s="32">
        <f t="shared" si="7"/>
        <v>-59395.9</v>
      </c>
      <c r="L26" s="32">
        <f t="shared" si="7"/>
        <v>-56811.6</v>
      </c>
      <c r="M26" s="32">
        <f t="shared" si="7"/>
        <v>-24019.8</v>
      </c>
      <c r="N26" s="32">
        <f t="shared" si="7"/>
        <v>-20038</v>
      </c>
      <c r="O26" s="32">
        <f t="shared" si="7"/>
        <v>-671354.7</v>
      </c>
    </row>
    <row r="27" spans="1:26" ht="18.75" customHeight="1">
      <c r="A27" s="28" t="s">
        <v>43</v>
      </c>
      <c r="B27" s="16">
        <f>ROUND((-B9)*$G$3,2)</f>
        <v>-80663.7</v>
      </c>
      <c r="C27" s="16">
        <f aca="true" t="shared" si="8" ref="C27:N27">ROUND((-C9)*$G$3,2)</f>
        <v>-75684.3</v>
      </c>
      <c r="D27" s="16">
        <f t="shared" si="8"/>
        <v>-59202.4</v>
      </c>
      <c r="E27" s="16">
        <f t="shared" si="8"/>
        <v>-10590.9</v>
      </c>
      <c r="F27" s="16">
        <f t="shared" si="8"/>
        <v>-47927.8</v>
      </c>
      <c r="G27" s="16">
        <f t="shared" si="8"/>
        <v>-88696.1</v>
      </c>
      <c r="H27" s="16">
        <f t="shared" si="8"/>
        <v>-11704.6</v>
      </c>
      <c r="I27" s="16">
        <f t="shared" si="8"/>
        <v>-78057.9</v>
      </c>
      <c r="J27" s="16">
        <f t="shared" si="8"/>
        <v>-58561.7</v>
      </c>
      <c r="K27" s="16">
        <f t="shared" si="8"/>
        <v>-59395.9</v>
      </c>
      <c r="L27" s="16">
        <f t="shared" si="8"/>
        <v>-56811.6</v>
      </c>
      <c r="M27" s="16">
        <f t="shared" si="8"/>
        <v>-24019.8</v>
      </c>
      <c r="N27" s="16">
        <f t="shared" si="8"/>
        <v>-20038</v>
      </c>
      <c r="O27" s="33">
        <f aca="true" t="shared" si="9" ref="O27:O44">SUM(B27:N27)</f>
        <v>-671354.7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744148.6000000001</v>
      </c>
      <c r="C42" s="37">
        <f aca="true" t="shared" si="11" ref="C42:N42">+C17+C25</f>
        <v>521501.8299999999</v>
      </c>
      <c r="D42" s="37">
        <f t="shared" si="11"/>
        <v>341828.6400000001</v>
      </c>
      <c r="E42" s="37">
        <f t="shared" si="11"/>
        <v>143839.71</v>
      </c>
      <c r="F42" s="37">
        <f t="shared" si="11"/>
        <v>519323.75999999995</v>
      </c>
      <c r="G42" s="37">
        <f t="shared" si="11"/>
        <v>687782.7000000001</v>
      </c>
      <c r="H42" s="37">
        <f t="shared" si="11"/>
        <v>159724.87</v>
      </c>
      <c r="I42" s="37">
        <f t="shared" si="11"/>
        <v>513273.72</v>
      </c>
      <c r="J42" s="37">
        <f t="shared" si="11"/>
        <v>480358.09</v>
      </c>
      <c r="K42" s="37">
        <f t="shared" si="11"/>
        <v>657697.7200000001</v>
      </c>
      <c r="L42" s="37">
        <f t="shared" si="11"/>
        <v>655218.01</v>
      </c>
      <c r="M42" s="37">
        <f t="shared" si="11"/>
        <v>301803.32999999996</v>
      </c>
      <c r="N42" s="37">
        <f t="shared" si="11"/>
        <v>143286.44</v>
      </c>
      <c r="O42" s="37">
        <f>SUM(B42:N42)</f>
        <v>5869787.42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-140750.9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-140750.9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744148.6</v>
      </c>
      <c r="C48" s="52">
        <f t="shared" si="12"/>
        <v>521501.82999999996</v>
      </c>
      <c r="D48" s="52">
        <f t="shared" si="12"/>
        <v>341828.64</v>
      </c>
      <c r="E48" s="52">
        <f t="shared" si="12"/>
        <v>143839.71</v>
      </c>
      <c r="F48" s="52">
        <f t="shared" si="12"/>
        <v>519323.77</v>
      </c>
      <c r="G48" s="52">
        <f t="shared" si="12"/>
        <v>687782.69</v>
      </c>
      <c r="H48" s="52">
        <f t="shared" si="12"/>
        <v>159724.86</v>
      </c>
      <c r="I48" s="52">
        <f t="shared" si="12"/>
        <v>513273.72</v>
      </c>
      <c r="J48" s="52">
        <f t="shared" si="12"/>
        <v>480358.09</v>
      </c>
      <c r="K48" s="52">
        <f t="shared" si="12"/>
        <v>657697.72</v>
      </c>
      <c r="L48" s="52">
        <f t="shared" si="12"/>
        <v>655218.01</v>
      </c>
      <c r="M48" s="52">
        <f t="shared" si="12"/>
        <v>301803.33</v>
      </c>
      <c r="N48" s="52">
        <f t="shared" si="12"/>
        <v>143286.44</v>
      </c>
      <c r="O48" s="37">
        <f t="shared" si="12"/>
        <v>5869787.410000001</v>
      </c>
      <c r="Q48"/>
    </row>
    <row r="49" spans="1:18" ht="18.75" customHeight="1">
      <c r="A49" s="26" t="s">
        <v>61</v>
      </c>
      <c r="B49" s="52">
        <v>619706.46</v>
      </c>
      <c r="C49" s="52">
        <v>402080.35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1021786.8099999999</v>
      </c>
      <c r="P49"/>
      <c r="Q49"/>
      <c r="R49" s="44"/>
    </row>
    <row r="50" spans="1:16" ht="18.75" customHeight="1">
      <c r="A50" s="26" t="s">
        <v>62</v>
      </c>
      <c r="B50" s="53">
        <v>124442.14</v>
      </c>
      <c r="C50" s="53">
        <v>119421.48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243863.62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341828.64</v>
      </c>
      <c r="E51" s="53">
        <v>0</v>
      </c>
      <c r="F51" s="53">
        <v>0</v>
      </c>
      <c r="G51" s="53">
        <v>0</v>
      </c>
      <c r="H51" s="52">
        <v>159724.86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501553.5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143839.71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143839.71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519323.77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519323.77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687782.69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687782.69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513273.72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513273.72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480358.09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480358.09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657697.72</v>
      </c>
      <c r="L57" s="32">
        <v>655218.01</v>
      </c>
      <c r="M57" s="53">
        <v>0</v>
      </c>
      <c r="N57" s="53">
        <v>0</v>
      </c>
      <c r="O57" s="37">
        <f t="shared" si="13"/>
        <v>1312915.73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301803.33</v>
      </c>
      <c r="N58" s="53">
        <v>0</v>
      </c>
      <c r="O58" s="37">
        <f t="shared" si="13"/>
        <v>301803.33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143286.44</v>
      </c>
      <c r="O59" s="56">
        <f t="shared" si="13"/>
        <v>143286.44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2019-11-14T17:16:26Z</dcterms:modified>
  <cp:category/>
  <cp:version/>
  <cp:contentType/>
  <cp:contentStatus/>
</cp:coreProperties>
</file>