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<sst xmlns="http://schemas.openxmlformats.org/spreadsheetml/2006/main" count="77" uniqueCount="74">
  <si>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</si>
  <si>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</si>
  <si>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</si>
  <si>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</si>
  <si>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</si>
  <si>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</si>
  <si>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</si>
  <si>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</si>
  <si>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</si>
  <si>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</si>
  <si>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</si>
  <si>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</si>
  <si>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</si>
  <si>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</si>
  <si>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</si>
  <si>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</si>
  <si>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</si>
  <si>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</si>
  <si>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</si>
  <si>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</si>
  <si>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</si>
  <si>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</si>
  <si>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</si>
  <si>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</si>
  <si>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</si>
  <si>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</si>
  <si>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</si>
  <si>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</si>
  <si>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</si>
  <si>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</si>
  <si>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</si>
  <si>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</si>
  <si>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</si>
  <si>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</si>
  <si>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</si>
  <si>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</si>
  <si>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</si>
  <si>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</si>
  <si>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</si>
  <si>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</si>
  <si>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</si>
  <si>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</si>
  <si>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</si>
  <si>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</si>
  <si>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</si>
  <si>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</si>
  <si>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</si>
  <si>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</si>
  <si>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</si>
  <si>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</si>
  <si>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</si>
  <si>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</si>
  <si>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</si>
  <si>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</si>
  <si>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</si>
  <si>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</si>
  <si>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</si>
  <si>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</si>
  <si>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</si>
  <si>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</si>
  <si>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</si>
  <si>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</si>
  <si>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</si>
  <si>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</si>
  <si>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</si>
  <si>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</si>
  <si>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</si>
  <si>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</si>
  <si>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</si>
  <si>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</si>
  <si>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</si>
  <si>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</si>
  <si>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</si>
  <si>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08/11/19 - VENCIMENTO 18/11/19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</si>
</sst>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493278</v>
      </c>
      <c r="C7" s="9">
        <f t="shared" si="0"/>
        <v>361646</v>
      </c>
      <c r="D7" s="9">
        <f t="shared" si="0"/>
        <v>348312</v>
      </c>
      <c r="E7" s="9">
        <f t="shared" si="0"/>
        <v>73494</v>
      </c>
      <c r="F7" s="9">
        <f t="shared" si="0"/>
        <v>326961</v>
      </c>
      <c r="G7" s="9">
        <f t="shared" si="0"/>
        <v>526511</v>
      </c>
      <c r="H7" s="9">
        <f t="shared" si="0"/>
        <v>70071</v>
      </c>
      <c r="I7" s="9">
        <f t="shared" si="0"/>
        <v>362732</v>
      </c>
      <c r="J7" s="9">
        <f t="shared" si="0"/>
        <v>301639</v>
      </c>
      <c r="K7" s="9">
        <f t="shared" si="0"/>
        <v>450030</v>
      </c>
      <c r="L7" s="9">
        <f t="shared" si="0"/>
        <v>359799</v>
      </c>
      <c r="M7" s="9">
        <f t="shared" si="0"/>
        <v>152545</v>
      </c>
      <c r="N7" s="9">
        <f t="shared" si="0"/>
        <v>101994</v>
      </c>
      <c r="O7" s="9">
        <f t="shared" si="0"/>
        <v>3929012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20489</v>
      </c>
      <c r="C8" s="11">
        <f t="shared" si="1"/>
        <v>20114</v>
      </c>
      <c r="D8" s="11">
        <f t="shared" si="1"/>
        <v>13010</v>
      </c>
      <c r="E8" s="11">
        <f t="shared" si="1"/>
        <v>2854</v>
      </c>
      <c r="F8" s="11">
        <f t="shared" si="1"/>
        <v>12042</v>
      </c>
      <c r="G8" s="11">
        <f t="shared" si="1"/>
        <v>21978</v>
      </c>
      <c r="H8" s="11">
        <f t="shared" si="1"/>
        <v>3403</v>
      </c>
      <c r="I8" s="11">
        <f t="shared" si="1"/>
        <v>20034</v>
      </c>
      <c r="J8" s="11">
        <f t="shared" si="1"/>
        <v>15213</v>
      </c>
      <c r="K8" s="11">
        <f t="shared" si="1"/>
        <v>13956</v>
      </c>
      <c r="L8" s="11">
        <f t="shared" si="1"/>
        <v>12747</v>
      </c>
      <c r="M8" s="11">
        <f t="shared" si="1"/>
        <v>7744</v>
      </c>
      <c r="N8" s="11">
        <f t="shared" si="1"/>
        <v>6230</v>
      </c>
      <c r="O8" s="11">
        <f t="shared" si="1"/>
        <v>169814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20489</v>
      </c>
      <c r="C9" s="11">
        <v>20114</v>
      </c>
      <c r="D9" s="11">
        <v>13010</v>
      </c>
      <c r="E9" s="11">
        <v>2854</v>
      </c>
      <c r="F9" s="11">
        <v>12042</v>
      </c>
      <c r="G9" s="11">
        <v>21978</v>
      </c>
      <c r="H9" s="11">
        <v>3398</v>
      </c>
      <c r="I9" s="11">
        <v>20032</v>
      </c>
      <c r="J9" s="11">
        <v>15213</v>
      </c>
      <c r="K9" s="11">
        <v>13949</v>
      </c>
      <c r="L9" s="11">
        <v>12747</v>
      </c>
      <c r="M9" s="11">
        <v>7738</v>
      </c>
      <c r="N9" s="11">
        <v>6230</v>
      </c>
      <c r="O9" s="11">
        <f>SUM(B9:N9)</f>
        <v>169794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2</v>
      </c>
      <c r="J10" s="13">
        <v>0</v>
      </c>
      <c r="K10" s="13">
        <v>7</v>
      </c>
      <c r="L10" s="13">
        <v>0</v>
      </c>
      <c r="M10" s="13">
        <v>6</v>
      </c>
      <c r="N10" s="13">
        <v>0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472789</v>
      </c>
      <c r="C11" s="13">
        <v>341532</v>
      </c>
      <c r="D11" s="13">
        <v>335302</v>
      </c>
      <c r="E11" s="13">
        <v>70640</v>
      </c>
      <c r="F11" s="13">
        <v>314919</v>
      </c>
      <c r="G11" s="13">
        <v>504533</v>
      </c>
      <c r="H11" s="13">
        <v>66668</v>
      </c>
      <c r="I11" s="13">
        <v>342698</v>
      </c>
      <c r="J11" s="13">
        <v>286426</v>
      </c>
      <c r="K11" s="13">
        <v>436074</v>
      </c>
      <c r="L11" s="13">
        <v>347052</v>
      </c>
      <c r="M11" s="13">
        <v>144801</v>
      </c>
      <c r="N11" s="13">
        <v>95764</v>
      </c>
      <c r="O11" s="11">
        <f>SUM(B11:N11)</f>
        <v>3759198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1.020242185705929</v>
      </c>
      <c r="C15" s="19">
        <v>1.035713893685488</v>
      </c>
      <c r="D15" s="19">
        <v>0.979560332685415</v>
      </c>
      <c r="E15" s="19">
        <v>0.895333519776559</v>
      </c>
      <c r="F15" s="19">
        <v>1.030263036506922</v>
      </c>
      <c r="G15" s="19">
        <v>1.085861267919559</v>
      </c>
      <c r="H15" s="19">
        <v>1.606030515834195</v>
      </c>
      <c r="I15" s="19">
        <v>1.003311699544301</v>
      </c>
      <c r="J15" s="19">
        <v>1.052394480820603</v>
      </c>
      <c r="K15" s="19">
        <v>0.971833599974952</v>
      </c>
      <c r="L15" s="19">
        <v>0.995618228746322</v>
      </c>
      <c r="M15" s="19">
        <v>1.117101254686752</v>
      </c>
      <c r="N15" s="19">
        <v>0.963237362481693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1166315.7700000003</v>
      </c>
      <c r="C17" s="24">
        <f aca="true" t="shared" si="2" ref="C17:O17">C18+C19+C20+C21+C22+C23</f>
        <v>903990.81</v>
      </c>
      <c r="D17" s="24">
        <f t="shared" si="2"/>
        <v>700066.08</v>
      </c>
      <c r="E17" s="24">
        <f t="shared" si="2"/>
        <v>228074.50999999998</v>
      </c>
      <c r="F17" s="24">
        <f t="shared" si="2"/>
        <v>814149.19</v>
      </c>
      <c r="G17" s="24">
        <f t="shared" si="2"/>
        <v>1123057.49</v>
      </c>
      <c r="H17" s="24">
        <f t="shared" si="2"/>
        <v>288072.67</v>
      </c>
      <c r="I17" s="24">
        <f t="shared" si="2"/>
        <v>852829.33</v>
      </c>
      <c r="J17" s="24">
        <f t="shared" si="2"/>
        <v>763708.0700000001</v>
      </c>
      <c r="K17" s="24">
        <f t="shared" si="2"/>
        <v>1001521.7300000001</v>
      </c>
      <c r="L17" s="24">
        <f t="shared" si="2"/>
        <v>927740.72</v>
      </c>
      <c r="M17" s="24">
        <f t="shared" si="2"/>
        <v>525511.26</v>
      </c>
      <c r="N17" s="24">
        <f t="shared" si="2"/>
        <v>267074</v>
      </c>
      <c r="O17" s="24">
        <f t="shared" si="2"/>
        <v>9562111.629999997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1102081.71</v>
      </c>
      <c r="C18" s="22">
        <f t="shared" si="3"/>
        <v>834498.15</v>
      </c>
      <c r="D18" s="22">
        <f t="shared" si="3"/>
        <v>704704.84</v>
      </c>
      <c r="E18" s="22">
        <f t="shared" si="3"/>
        <v>254370.08</v>
      </c>
      <c r="F18" s="22">
        <f t="shared" si="3"/>
        <v>766461.98</v>
      </c>
      <c r="G18" s="22">
        <f t="shared" si="3"/>
        <v>1014639.35</v>
      </c>
      <c r="H18" s="22">
        <f t="shared" si="3"/>
        <v>181056.46</v>
      </c>
      <c r="I18" s="22">
        <f t="shared" si="3"/>
        <v>830366.09</v>
      </c>
      <c r="J18" s="22">
        <f t="shared" si="3"/>
        <v>695006.42</v>
      </c>
      <c r="K18" s="22">
        <f t="shared" si="3"/>
        <v>980795.38</v>
      </c>
      <c r="L18" s="22">
        <f t="shared" si="3"/>
        <v>892445.44</v>
      </c>
      <c r="M18" s="22">
        <f t="shared" si="3"/>
        <v>437117.7</v>
      </c>
      <c r="N18" s="22">
        <f t="shared" si="3"/>
        <v>264123.66</v>
      </c>
      <c r="O18" s="27">
        <f aca="true" t="shared" si="4" ref="O18:O23">SUM(B18:N18)</f>
        <v>8957667.259999998</v>
      </c>
    </row>
    <row r="19" spans="1:23" ht="18.75" customHeight="1">
      <c r="A19" s="26" t="s">
        <v>36</v>
      </c>
      <c r="B19" s="16">
        <f>IF(B15&lt;&gt;0,ROUND((B15-1)*B18,2),0)</f>
        <v>22308.54</v>
      </c>
      <c r="C19" s="22">
        <f aca="true" t="shared" si="5" ref="C19:N19">IF(C15&lt;&gt;0,ROUND((C15-1)*C18,2),0)</f>
        <v>29803.18</v>
      </c>
      <c r="D19" s="22">
        <f t="shared" si="5"/>
        <v>-14403.93</v>
      </c>
      <c r="E19" s="22">
        <f t="shared" si="5"/>
        <v>-26624.02</v>
      </c>
      <c r="F19" s="22">
        <f t="shared" si="5"/>
        <v>23195.47</v>
      </c>
      <c r="G19" s="22">
        <f t="shared" si="5"/>
        <v>87118.22</v>
      </c>
      <c r="H19" s="22">
        <f t="shared" si="5"/>
        <v>109725.74</v>
      </c>
      <c r="I19" s="22">
        <f t="shared" si="5"/>
        <v>2749.92</v>
      </c>
      <c r="J19" s="22">
        <f t="shared" si="5"/>
        <v>36414.5</v>
      </c>
      <c r="K19" s="22">
        <f t="shared" si="5"/>
        <v>-27625.48</v>
      </c>
      <c r="L19" s="22">
        <f t="shared" si="5"/>
        <v>-3910.49</v>
      </c>
      <c r="M19" s="22">
        <f t="shared" si="5"/>
        <v>51187.03</v>
      </c>
      <c r="N19" s="22">
        <f t="shared" si="5"/>
        <v>-9709.88</v>
      </c>
      <c r="O19" s="27">
        <f t="shared" si="4"/>
        <v>280228.8</v>
      </c>
      <c r="W19" s="63"/>
    </row>
    <row r="20" spans="1:15" ht="18.75" customHeight="1">
      <c r="A20" s="26" t="s">
        <v>37</v>
      </c>
      <c r="B20" s="22">
        <v>31226.56</v>
      </c>
      <c r="C20" s="22">
        <v>24753.24</v>
      </c>
      <c r="D20" s="22">
        <v>11522.54</v>
      </c>
      <c r="E20" s="22">
        <v>3974.24</v>
      </c>
      <c r="F20" s="22">
        <v>14158.13</v>
      </c>
      <c r="G20" s="22">
        <v>20866.17</v>
      </c>
      <c r="H20" s="22">
        <v>4568.47</v>
      </c>
      <c r="I20" s="22">
        <v>15950</v>
      </c>
      <c r="J20" s="22">
        <v>16607.53</v>
      </c>
      <c r="K20" s="22">
        <v>29742.41</v>
      </c>
      <c r="L20" s="22">
        <v>24783.43</v>
      </c>
      <c r="M20" s="22">
        <v>13131.8</v>
      </c>
      <c r="N20" s="22">
        <v>5726.23</v>
      </c>
      <c r="O20" s="27">
        <f t="shared" si="4"/>
        <v>217010.75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-11276.4</v>
      </c>
      <c r="C22" s="22">
        <v>-2607.2</v>
      </c>
      <c r="D22" s="22">
        <v>-14731.2</v>
      </c>
      <c r="E22" s="22">
        <v>-4761.6</v>
      </c>
      <c r="F22" s="22">
        <v>-6398.4</v>
      </c>
      <c r="G22" s="22">
        <v>-5952</v>
      </c>
      <c r="H22" s="22">
        <v>-7278</v>
      </c>
      <c r="I22" s="22">
        <v>0</v>
      </c>
      <c r="J22" s="22">
        <v>-7291.2</v>
      </c>
      <c r="K22" s="22">
        <v>-6359.47</v>
      </c>
      <c r="L22" s="22">
        <v>-7918.67</v>
      </c>
      <c r="M22" s="22">
        <v>0</v>
      </c>
      <c r="N22" s="22">
        <v>0</v>
      </c>
      <c r="O22" s="27">
        <f t="shared" si="4"/>
        <v>-74574.14</v>
      </c>
    </row>
    <row r="23" spans="1:26" ht="18.75" customHeight="1">
      <c r="A23" s="26" t="s">
        <v>40</v>
      </c>
      <c r="B23" s="22">
        <v>20607.37</v>
      </c>
      <c r="C23" s="22">
        <v>16175.45</v>
      </c>
      <c r="D23" s="22">
        <v>12973.83</v>
      </c>
      <c r="E23" s="22">
        <v>1115.81</v>
      </c>
      <c r="F23" s="22">
        <v>15364.02</v>
      </c>
      <c r="G23" s="22">
        <v>5017.76</v>
      </c>
      <c r="H23" s="22">
        <v>0</v>
      </c>
      <c r="I23" s="22">
        <v>3763.32</v>
      </c>
      <c r="J23" s="22">
        <v>22970.82</v>
      </c>
      <c r="K23" s="22">
        <v>23600.9</v>
      </c>
      <c r="L23" s="22">
        <v>20973.02</v>
      </c>
      <c r="M23" s="22">
        <v>24074.73</v>
      </c>
      <c r="N23" s="22">
        <v>5566</v>
      </c>
      <c r="O23" s="27">
        <f t="shared" si="4"/>
        <v>172203.03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-215445.46999999997</v>
      </c>
      <c r="C25" s="31">
        <f>+C26+C28+C39+C40+C43-C44</f>
        <v>-161412.68</v>
      </c>
      <c r="D25" s="31">
        <f t="shared" si="6"/>
        <v>-687092.25</v>
      </c>
      <c r="E25" s="31">
        <f t="shared" si="6"/>
        <v>-60795.16</v>
      </c>
      <c r="F25" s="31">
        <f t="shared" si="6"/>
        <v>-185522.78</v>
      </c>
      <c r="G25" s="31">
        <f t="shared" si="6"/>
        <v>-239777.69</v>
      </c>
      <c r="H25" s="31">
        <f t="shared" si="6"/>
        <v>-246150.41</v>
      </c>
      <c r="I25" s="31">
        <f t="shared" si="6"/>
        <v>-188123.61000000002</v>
      </c>
      <c r="J25" s="31">
        <f t="shared" si="6"/>
        <v>-183939.95</v>
      </c>
      <c r="K25" s="31">
        <f t="shared" si="6"/>
        <v>-193337.43</v>
      </c>
      <c r="L25" s="31">
        <f t="shared" si="6"/>
        <v>-210636.11000000002</v>
      </c>
      <c r="M25" s="31">
        <f t="shared" si="6"/>
        <v>-89065.95000000001</v>
      </c>
      <c r="N25" s="31">
        <f t="shared" si="6"/>
        <v>-66947.56</v>
      </c>
      <c r="O25" s="31">
        <f t="shared" si="6"/>
        <v>-2728247.0500000003</v>
      </c>
    </row>
    <row r="26" spans="1:15" ht="18.75" customHeight="1">
      <c r="A26" s="26" t="s">
        <v>42</v>
      </c>
      <c r="B26" s="32">
        <f>+B27</f>
        <v>-88102.7</v>
      </c>
      <c r="C26" s="32">
        <f>+C27</f>
        <v>-86490.2</v>
      </c>
      <c r="D26" s="32">
        <f aca="true" t="shared" si="7" ref="D26:O26">+D27</f>
        <v>-55943</v>
      </c>
      <c r="E26" s="32">
        <f t="shared" si="7"/>
        <v>-12272.2</v>
      </c>
      <c r="F26" s="32">
        <f t="shared" si="7"/>
        <v>-51780.6</v>
      </c>
      <c r="G26" s="32">
        <f t="shared" si="7"/>
        <v>-94505.4</v>
      </c>
      <c r="H26" s="32">
        <f t="shared" si="7"/>
        <v>-14611.4</v>
      </c>
      <c r="I26" s="32">
        <f t="shared" si="7"/>
        <v>-86137.6</v>
      </c>
      <c r="J26" s="32">
        <f t="shared" si="7"/>
        <v>-65415.9</v>
      </c>
      <c r="K26" s="32">
        <f t="shared" si="7"/>
        <v>-59980.7</v>
      </c>
      <c r="L26" s="32">
        <f t="shared" si="7"/>
        <v>-54812.1</v>
      </c>
      <c r="M26" s="32">
        <f t="shared" si="7"/>
        <v>-33273.4</v>
      </c>
      <c r="N26" s="32">
        <f t="shared" si="7"/>
        <v>-26789</v>
      </c>
      <c r="O26" s="32">
        <f t="shared" si="7"/>
        <v>-730114.2</v>
      </c>
    </row>
    <row r="27" spans="1:26" ht="18.75" customHeight="1">
      <c r="A27" s="28" t="s">
        <v>43</v>
      </c>
      <c r="B27" s="16">
        <f>ROUND((-B9)*$G$3,2)</f>
        <v>-88102.7</v>
      </c>
      <c r="C27" s="16">
        <f aca="true" t="shared" si="8" ref="C27:N27">ROUND((-C9)*$G$3,2)</f>
        <v>-86490.2</v>
      </c>
      <c r="D27" s="16">
        <f t="shared" si="8"/>
        <v>-55943</v>
      </c>
      <c r="E27" s="16">
        <f t="shared" si="8"/>
        <v>-12272.2</v>
      </c>
      <c r="F27" s="16">
        <f t="shared" si="8"/>
        <v>-51780.6</v>
      </c>
      <c r="G27" s="16">
        <f t="shared" si="8"/>
        <v>-94505.4</v>
      </c>
      <c r="H27" s="16">
        <f t="shared" si="8"/>
        <v>-14611.4</v>
      </c>
      <c r="I27" s="16">
        <f t="shared" si="8"/>
        <v>-86137.6</v>
      </c>
      <c r="J27" s="16">
        <f t="shared" si="8"/>
        <v>-65415.9</v>
      </c>
      <c r="K27" s="16">
        <f t="shared" si="8"/>
        <v>-59980.7</v>
      </c>
      <c r="L27" s="16">
        <f t="shared" si="8"/>
        <v>-54812.1</v>
      </c>
      <c r="M27" s="16">
        <f t="shared" si="8"/>
        <v>-33273.4</v>
      </c>
      <c r="N27" s="16">
        <f t="shared" si="8"/>
        <v>-26789</v>
      </c>
      <c r="O27" s="33">
        <f aca="true" t="shared" si="9" ref="O27:O44">SUM(B27:N27)</f>
        <v>-730114.2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-127342.76999999999</v>
      </c>
      <c r="C28" s="32">
        <f aca="true" t="shared" si="10" ref="C28:O28">SUM(C29:C37)</f>
        <v>-74922.48</v>
      </c>
      <c r="D28" s="32">
        <f t="shared" si="10"/>
        <v>-771900.15</v>
      </c>
      <c r="E28" s="32">
        <f t="shared" si="10"/>
        <v>-48522.96</v>
      </c>
      <c r="F28" s="32">
        <f t="shared" si="10"/>
        <v>-133742.18</v>
      </c>
      <c r="G28" s="32">
        <f t="shared" si="10"/>
        <v>-145272.29</v>
      </c>
      <c r="H28" s="32">
        <f t="shared" si="10"/>
        <v>-231539.01</v>
      </c>
      <c r="I28" s="32">
        <f t="shared" si="10"/>
        <v>-101986.01000000001</v>
      </c>
      <c r="J28" s="32">
        <f t="shared" si="10"/>
        <v>-118524.05000000002</v>
      </c>
      <c r="K28" s="32">
        <f t="shared" si="10"/>
        <v>-133356.73</v>
      </c>
      <c r="L28" s="32">
        <f t="shared" si="10"/>
        <v>-155824.01</v>
      </c>
      <c r="M28" s="32">
        <f t="shared" si="10"/>
        <v>-55792.55</v>
      </c>
      <c r="N28" s="32">
        <f t="shared" si="10"/>
        <v>-40158.56</v>
      </c>
      <c r="O28" s="32">
        <f t="shared" si="10"/>
        <v>-2138883.75</v>
      </c>
    </row>
    <row r="29" spans="1:26" ht="18.75" customHeight="1">
      <c r="A29" s="28" t="s">
        <v>45</v>
      </c>
      <c r="B29" s="34">
        <v>-6384.87</v>
      </c>
      <c r="C29" s="34">
        <v>-4218.04</v>
      </c>
      <c r="D29" s="34">
        <v>0</v>
      </c>
      <c r="E29" s="34">
        <v>-26382.3</v>
      </c>
      <c r="F29" s="34">
        <v>-53278.37</v>
      </c>
      <c r="G29" s="34">
        <v>-56097.88</v>
      </c>
      <c r="H29" s="34">
        <v>0</v>
      </c>
      <c r="I29" s="34">
        <v>-20327.77</v>
      </c>
      <c r="J29" s="34">
        <v>-42400.98</v>
      </c>
      <c r="K29" s="34">
        <v>-25624.96</v>
      </c>
      <c r="L29" s="34">
        <v>-62396.27</v>
      </c>
      <c r="M29" s="34">
        <v>-13754.43</v>
      </c>
      <c r="N29" s="34">
        <v>-16124.29</v>
      </c>
      <c r="O29" s="34">
        <f t="shared" si="9"/>
        <v>-326990.16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616000</v>
      </c>
      <c r="E34" s="34">
        <v>0</v>
      </c>
      <c r="F34" s="34">
        <v>0</v>
      </c>
      <c r="G34" s="34">
        <v>0</v>
      </c>
      <c r="H34" s="34">
        <v>241000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857000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-1310000</v>
      </c>
      <c r="E35" s="34">
        <v>0</v>
      </c>
      <c r="F35" s="34">
        <v>0</v>
      </c>
      <c r="G35" s="34">
        <v>0</v>
      </c>
      <c r="H35" s="34">
        <v>-449000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-1759000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-120957.9</v>
      </c>
      <c r="C37" s="34">
        <v>-70704.44</v>
      </c>
      <c r="D37" s="34">
        <v>-77900.15</v>
      </c>
      <c r="E37" s="34">
        <v>-22140.66</v>
      </c>
      <c r="F37" s="34">
        <v>-80463.81</v>
      </c>
      <c r="G37" s="34">
        <v>-89174.41</v>
      </c>
      <c r="H37" s="34">
        <v>-23539.01</v>
      </c>
      <c r="I37" s="34">
        <v>-81658.24</v>
      </c>
      <c r="J37" s="34">
        <v>-76123.07</v>
      </c>
      <c r="K37" s="34">
        <v>-107731.77</v>
      </c>
      <c r="L37" s="34">
        <v>-93427.74</v>
      </c>
      <c r="M37" s="34">
        <v>-42038.12</v>
      </c>
      <c r="N37" s="34">
        <v>-24034.27</v>
      </c>
      <c r="O37" s="34">
        <f t="shared" si="9"/>
        <v>-909893.59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950870.3000000003</v>
      </c>
      <c r="C42" s="37">
        <f aca="true" t="shared" si="11" ref="C42:N42">+C17+C25</f>
        <v>742578.1300000001</v>
      </c>
      <c r="D42" s="37">
        <f t="shared" si="11"/>
        <v>12973.829999999958</v>
      </c>
      <c r="E42" s="37">
        <f t="shared" si="11"/>
        <v>167279.34999999998</v>
      </c>
      <c r="F42" s="37">
        <f t="shared" si="11"/>
        <v>628626.4099999999</v>
      </c>
      <c r="G42" s="37">
        <f t="shared" si="11"/>
        <v>883279.8</v>
      </c>
      <c r="H42" s="37">
        <f t="shared" si="11"/>
        <v>41922.25999999998</v>
      </c>
      <c r="I42" s="37">
        <f t="shared" si="11"/>
        <v>664705.72</v>
      </c>
      <c r="J42" s="37">
        <f t="shared" si="11"/>
        <v>579768.1200000001</v>
      </c>
      <c r="K42" s="37">
        <f t="shared" si="11"/>
        <v>808184.3</v>
      </c>
      <c r="L42" s="37">
        <f t="shared" si="11"/>
        <v>717104.61</v>
      </c>
      <c r="M42" s="37">
        <f t="shared" si="11"/>
        <v>436445.31</v>
      </c>
      <c r="N42" s="37">
        <f t="shared" si="11"/>
        <v>200126.44</v>
      </c>
      <c r="O42" s="37">
        <f>SUM(B42:N42)</f>
        <v>6833864.58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-140750.9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-140750.9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 s="44"/>
    </row>
    <row r="48" spans="1:17" ht="18.75" customHeight="1">
      <c r="A48" s="14" t="s">
        <v>60</v>
      </c>
      <c r="B48" s="52">
        <f aca="true" t="shared" si="12" ref="B48:O48">SUM(B49:B59)</f>
        <v>950870.2999999999</v>
      </c>
      <c r="C48" s="52">
        <f t="shared" si="12"/>
        <v>742578.12</v>
      </c>
      <c r="D48" s="52">
        <f t="shared" si="12"/>
        <v>12973.83</v>
      </c>
      <c r="E48" s="52">
        <f t="shared" si="12"/>
        <v>167279.35</v>
      </c>
      <c r="F48" s="52">
        <f t="shared" si="12"/>
        <v>628626.4</v>
      </c>
      <c r="G48" s="52">
        <f t="shared" si="12"/>
        <v>883279.8</v>
      </c>
      <c r="H48" s="52">
        <f t="shared" si="12"/>
        <v>41922.25</v>
      </c>
      <c r="I48" s="52">
        <f t="shared" si="12"/>
        <v>664705.73</v>
      </c>
      <c r="J48" s="52">
        <f t="shared" si="12"/>
        <v>579768.12</v>
      </c>
      <c r="K48" s="52">
        <f t="shared" si="12"/>
        <v>808184.3</v>
      </c>
      <c r="L48" s="52">
        <f t="shared" si="12"/>
        <v>717104.61</v>
      </c>
      <c r="M48" s="52">
        <f t="shared" si="12"/>
        <v>436445.31</v>
      </c>
      <c r="N48" s="52">
        <f t="shared" si="12"/>
        <v>200126.44</v>
      </c>
      <c r="O48" s="37">
        <f t="shared" si="12"/>
        <v>6833864.56</v>
      </c>
      <c r="Q48"/>
    </row>
    <row r="49" spans="1:18" ht="18.75" customHeight="1">
      <c r="A49" s="26" t="s">
        <v>61</v>
      </c>
      <c r="B49" s="52">
        <v>791601.96</v>
      </c>
      <c r="C49" s="52">
        <v>571996.49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1363598.45</v>
      </c>
      <c r="P49"/>
      <c r="Q49"/>
      <c r="R49" s="44"/>
    </row>
    <row r="50" spans="1:16" ht="18.75" customHeight="1">
      <c r="A50" s="26" t="s">
        <v>62</v>
      </c>
      <c r="B50" s="53">
        <v>159268.34</v>
      </c>
      <c r="C50" s="53">
        <v>170581.63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329849.97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12973.83</v>
      </c>
      <c r="E51" s="53">
        <v>0</v>
      </c>
      <c r="F51" s="53">
        <v>0</v>
      </c>
      <c r="G51" s="53">
        <v>0</v>
      </c>
      <c r="H51" s="52">
        <v>41922.25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54896.08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167279.35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167279.35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628626.4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628626.4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883279.8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883279.8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664705.73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664705.73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579768.12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579768.12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808184.3</v>
      </c>
      <c r="L57" s="32">
        <v>717104.61</v>
      </c>
      <c r="M57" s="53">
        <v>0</v>
      </c>
      <c r="N57" s="53">
        <v>0</v>
      </c>
      <c r="O57" s="37">
        <f t="shared" si="13"/>
        <v>1525288.9100000001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436445.31</v>
      </c>
      <c r="N58" s="53">
        <v>0</v>
      </c>
      <c r="O58" s="37">
        <f t="shared" si="13"/>
        <v>436445.31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200126.44</v>
      </c>
      <c r="O59" s="56">
        <f t="shared" si="13"/>
        <v>200126.44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2019-11-14T17:12:44Z</dcterms:modified>
  <cp:category/>
  <cp:version/>
  <cp:contentType/>
  <cp:contentStatus/>
</cp:coreProperties>
</file>