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<sst xmlns="http://schemas.openxmlformats.org/spreadsheetml/2006/main" count="77" uniqueCount="74">
  <si>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</si>
  <si>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</si>
  <si>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</si>
  <si>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</si>
  <si>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</si>
  <si>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</si>
  <si>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</si>
  <si>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</si>
  <si>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</si>
  <si>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</si>
  <si>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</si>
  <si>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</si>
  <si>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</si>
  <si>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</si>
  <si>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</si>
  <si>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</si>
  <si>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</si>
  <si>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</si>
  <si>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</si>
  <si>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</si>
  <si>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</si>
  <si>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</si>
  <si>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</si>
  <si>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</si>
  <si>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</si>
  <si>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</si>
  <si>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</si>
  <si>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</si>
  <si>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</si>
  <si>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</si>
  <si>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</si>
  <si>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</si>
  <si>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</si>
  <si>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</si>
  <si>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</si>
  <si>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</si>
  <si>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</si>
  <si>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</si>
  <si>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</si>
  <si>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</si>
  <si>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</si>
  <si>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</si>
  <si>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</si>
  <si>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</si>
  <si>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</si>
  <si>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</si>
  <si>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</si>
  <si>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</si>
  <si>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</si>
  <si>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</si>
  <si>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</si>
  <si>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</si>
  <si>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</si>
  <si>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</si>
  <si>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</si>
  <si>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</si>
  <si>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</si>
  <si>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</si>
  <si>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</si>
  <si>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</si>
  <si>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</si>
  <si>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</si>
  <si>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</si>
  <si>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</si>
  <si>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</si>
  <si>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</si>
  <si>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</si>
  <si>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</si>
  <si>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</si>
  <si>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</si>
  <si>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</si>
  <si>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</si>
  <si>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</si>
  <si>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05/11/19 - VENCIMENTO 12/11/19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</si>
</sst>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478044</v>
      </c>
      <c r="C7" s="9">
        <f t="shared" si="0"/>
        <v>347689</v>
      </c>
      <c r="D7" s="9">
        <f t="shared" si="0"/>
        <v>335233</v>
      </c>
      <c r="E7" s="9">
        <f t="shared" si="0"/>
        <v>71432</v>
      </c>
      <c r="F7" s="9">
        <f t="shared" si="0"/>
        <v>295670</v>
      </c>
      <c r="G7" s="9">
        <f t="shared" si="0"/>
        <v>502347</v>
      </c>
      <c r="H7" s="9">
        <f t="shared" si="0"/>
        <v>68618</v>
      </c>
      <c r="I7" s="9">
        <f t="shared" si="0"/>
        <v>347752</v>
      </c>
      <c r="J7" s="9">
        <f t="shared" si="0"/>
        <v>288560</v>
      </c>
      <c r="K7" s="9">
        <f t="shared" si="0"/>
        <v>431929</v>
      </c>
      <c r="L7" s="9">
        <f t="shared" si="0"/>
        <v>340398</v>
      </c>
      <c r="M7" s="9">
        <f t="shared" si="0"/>
        <v>148230</v>
      </c>
      <c r="N7" s="9">
        <f t="shared" si="0"/>
        <v>98460</v>
      </c>
      <c r="O7" s="9">
        <f t="shared" si="0"/>
        <v>3754362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17341</v>
      </c>
      <c r="C8" s="11">
        <f t="shared" si="1"/>
        <v>17516</v>
      </c>
      <c r="D8" s="11">
        <f t="shared" si="1"/>
        <v>10743</v>
      </c>
      <c r="E8" s="11">
        <f t="shared" si="1"/>
        <v>2387</v>
      </c>
      <c r="F8" s="11">
        <f t="shared" si="1"/>
        <v>9180</v>
      </c>
      <c r="G8" s="11">
        <f t="shared" si="1"/>
        <v>18456</v>
      </c>
      <c r="H8" s="11">
        <f t="shared" si="1"/>
        <v>3075</v>
      </c>
      <c r="I8" s="11">
        <f t="shared" si="1"/>
        <v>17031</v>
      </c>
      <c r="J8" s="11">
        <f t="shared" si="1"/>
        <v>12892</v>
      </c>
      <c r="K8" s="11">
        <f t="shared" si="1"/>
        <v>11860</v>
      </c>
      <c r="L8" s="11">
        <f t="shared" si="1"/>
        <v>10881</v>
      </c>
      <c r="M8" s="11">
        <f t="shared" si="1"/>
        <v>6797</v>
      </c>
      <c r="N8" s="11">
        <f t="shared" si="1"/>
        <v>5411</v>
      </c>
      <c r="O8" s="11">
        <f t="shared" si="1"/>
        <v>143570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17341</v>
      </c>
      <c r="C9" s="11">
        <v>17516</v>
      </c>
      <c r="D9" s="11">
        <v>10743</v>
      </c>
      <c r="E9" s="11">
        <v>2387</v>
      </c>
      <c r="F9" s="11">
        <v>9180</v>
      </c>
      <c r="G9" s="11">
        <v>18456</v>
      </c>
      <c r="H9" s="11">
        <v>3065</v>
      </c>
      <c r="I9" s="11">
        <v>17030</v>
      </c>
      <c r="J9" s="11">
        <v>12892</v>
      </c>
      <c r="K9" s="11">
        <v>11851</v>
      </c>
      <c r="L9" s="11">
        <v>10881</v>
      </c>
      <c r="M9" s="11">
        <v>6785</v>
      </c>
      <c r="N9" s="11">
        <v>5411</v>
      </c>
      <c r="O9" s="11">
        <f>SUM(B9:N9)</f>
        <v>143538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10</v>
      </c>
      <c r="I10" s="13">
        <v>1</v>
      </c>
      <c r="J10" s="13">
        <v>0</v>
      </c>
      <c r="K10" s="13">
        <v>9</v>
      </c>
      <c r="L10" s="13">
        <v>0</v>
      </c>
      <c r="M10" s="13">
        <v>12</v>
      </c>
      <c r="N10" s="13">
        <v>0</v>
      </c>
      <c r="O10" s="11">
        <f>SUM(B10:N10)</f>
        <v>32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460703</v>
      </c>
      <c r="C11" s="13">
        <v>330173</v>
      </c>
      <c r="D11" s="13">
        <v>324490</v>
      </c>
      <c r="E11" s="13">
        <v>69045</v>
      </c>
      <c r="F11" s="13">
        <v>286490</v>
      </c>
      <c r="G11" s="13">
        <v>483891</v>
      </c>
      <c r="H11" s="13">
        <v>65543</v>
      </c>
      <c r="I11" s="13">
        <v>330721</v>
      </c>
      <c r="J11" s="13">
        <v>275668</v>
      </c>
      <c r="K11" s="13">
        <v>420069</v>
      </c>
      <c r="L11" s="13">
        <v>329517</v>
      </c>
      <c r="M11" s="13">
        <v>141433</v>
      </c>
      <c r="N11" s="13">
        <v>93049</v>
      </c>
      <c r="O11" s="11">
        <f>SUM(B11:N11)</f>
        <v>3610792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1.020242185705929</v>
      </c>
      <c r="C15" s="19">
        <v>1.035713893685488</v>
      </c>
      <c r="D15" s="19">
        <v>0.979560332685415</v>
      </c>
      <c r="E15" s="19">
        <v>0.895333519776559</v>
      </c>
      <c r="F15" s="19">
        <v>1.030263036506922</v>
      </c>
      <c r="G15" s="19">
        <v>1.085861267919559</v>
      </c>
      <c r="H15" s="19">
        <v>1.606030515834195</v>
      </c>
      <c r="I15" s="19">
        <v>1.003311699544301</v>
      </c>
      <c r="J15" s="19">
        <v>1.052394480820603</v>
      </c>
      <c r="K15" s="19">
        <v>0.971833599974952</v>
      </c>
      <c r="L15" s="19">
        <v>0.995618228746322</v>
      </c>
      <c r="M15" s="19">
        <v>1.117101254686752</v>
      </c>
      <c r="N15" s="19">
        <v>0.963237362481693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1129729.27</v>
      </c>
      <c r="C17" s="24">
        <f aca="true" t="shared" si="2" ref="C17:O17">C18+C19+C20+C21+C22+C23</f>
        <v>870634.83</v>
      </c>
      <c r="D17" s="24">
        <f t="shared" si="2"/>
        <v>674145.5100000001</v>
      </c>
      <c r="E17" s="24">
        <f t="shared" si="2"/>
        <v>221684.70999999996</v>
      </c>
      <c r="F17" s="24">
        <f t="shared" si="2"/>
        <v>738576.95</v>
      </c>
      <c r="G17" s="24">
        <f t="shared" si="2"/>
        <v>1072492.79</v>
      </c>
      <c r="H17" s="24">
        <f t="shared" si="2"/>
        <v>282042.97</v>
      </c>
      <c r="I17" s="24">
        <f t="shared" si="2"/>
        <v>818423.5599999999</v>
      </c>
      <c r="J17" s="24">
        <f t="shared" si="2"/>
        <v>731993.83</v>
      </c>
      <c r="K17" s="24">
        <f t="shared" si="2"/>
        <v>963183.5600000002</v>
      </c>
      <c r="L17" s="24">
        <f t="shared" si="2"/>
        <v>879829.34</v>
      </c>
      <c r="M17" s="24">
        <f t="shared" si="2"/>
        <v>511698.72</v>
      </c>
      <c r="N17" s="24">
        <f t="shared" si="2"/>
        <v>258258.8</v>
      </c>
      <c r="O17" s="24">
        <f t="shared" si="2"/>
        <v>9152694.840000002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1068045.9</v>
      </c>
      <c r="C18" s="22">
        <f t="shared" si="3"/>
        <v>802292.37</v>
      </c>
      <c r="D18" s="22">
        <f t="shared" si="3"/>
        <v>678243.41</v>
      </c>
      <c r="E18" s="22">
        <f t="shared" si="3"/>
        <v>247233.3</v>
      </c>
      <c r="F18" s="22">
        <f t="shared" si="3"/>
        <v>693109.61</v>
      </c>
      <c r="G18" s="22">
        <f t="shared" si="3"/>
        <v>968072.9</v>
      </c>
      <c r="H18" s="22">
        <f t="shared" si="3"/>
        <v>177302.05</v>
      </c>
      <c r="I18" s="22">
        <f t="shared" si="3"/>
        <v>796073.88</v>
      </c>
      <c r="J18" s="22">
        <f t="shared" si="3"/>
        <v>664871.1</v>
      </c>
      <c r="K18" s="22">
        <f t="shared" si="3"/>
        <v>941346.06</v>
      </c>
      <c r="L18" s="22">
        <f t="shared" si="3"/>
        <v>844323.2</v>
      </c>
      <c r="M18" s="22">
        <f t="shared" si="3"/>
        <v>424753.07</v>
      </c>
      <c r="N18" s="22">
        <f t="shared" si="3"/>
        <v>254972.02</v>
      </c>
      <c r="O18" s="27">
        <f aca="true" t="shared" si="4" ref="O18:O23">SUM(B18:N18)</f>
        <v>8560638.870000001</v>
      </c>
    </row>
    <row r="19" spans="1:23" ht="18.75" customHeight="1">
      <c r="A19" s="26" t="s">
        <v>36</v>
      </c>
      <c r="B19" s="16">
        <f>IF(B15&lt;&gt;0,ROUND((B15-1)*B18,2),0)</f>
        <v>21619.58</v>
      </c>
      <c r="C19" s="22">
        <f aca="true" t="shared" si="5" ref="C19:N19">IF(C15&lt;&gt;0,ROUND((C15-1)*C18,2),0)</f>
        <v>28652.98</v>
      </c>
      <c r="D19" s="22">
        <f t="shared" si="5"/>
        <v>-13863.07</v>
      </c>
      <c r="E19" s="22">
        <f t="shared" si="5"/>
        <v>-25877.04</v>
      </c>
      <c r="F19" s="22">
        <f t="shared" si="5"/>
        <v>20975.6</v>
      </c>
      <c r="G19" s="22">
        <f t="shared" si="5"/>
        <v>83119.97</v>
      </c>
      <c r="H19" s="22">
        <f t="shared" si="5"/>
        <v>107450.45</v>
      </c>
      <c r="I19" s="22">
        <f t="shared" si="5"/>
        <v>2636.36</v>
      </c>
      <c r="J19" s="22">
        <f t="shared" si="5"/>
        <v>34835.58</v>
      </c>
      <c r="K19" s="22">
        <f t="shared" si="5"/>
        <v>-26514.33</v>
      </c>
      <c r="L19" s="22">
        <f t="shared" si="5"/>
        <v>-3699.63</v>
      </c>
      <c r="M19" s="22">
        <f t="shared" si="5"/>
        <v>49739.12</v>
      </c>
      <c r="N19" s="22">
        <f t="shared" si="5"/>
        <v>-9373.44</v>
      </c>
      <c r="O19" s="27">
        <f t="shared" si="4"/>
        <v>269702.12999999995</v>
      </c>
      <c r="W19" s="63"/>
    </row>
    <row r="20" spans="1:15" ht="18.75" customHeight="1">
      <c r="A20" s="26" t="s">
        <v>37</v>
      </c>
      <c r="B20" s="22">
        <v>31226.56</v>
      </c>
      <c r="C20" s="22">
        <v>24753.24</v>
      </c>
      <c r="D20" s="22">
        <v>11522.54</v>
      </c>
      <c r="E20" s="22">
        <v>3974.24</v>
      </c>
      <c r="F20" s="22">
        <v>14158.13</v>
      </c>
      <c r="G20" s="22">
        <v>20866.17</v>
      </c>
      <c r="H20" s="22">
        <v>4568.47</v>
      </c>
      <c r="I20" s="22">
        <v>15950</v>
      </c>
      <c r="J20" s="22">
        <v>16607.53</v>
      </c>
      <c r="K20" s="22">
        <v>29742.41</v>
      </c>
      <c r="L20" s="22">
        <v>24783.43</v>
      </c>
      <c r="M20" s="22">
        <v>13131.8</v>
      </c>
      <c r="N20" s="22">
        <v>5726.23</v>
      </c>
      <c r="O20" s="27">
        <f t="shared" si="4"/>
        <v>217010.75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-11276.4</v>
      </c>
      <c r="C22" s="22">
        <v>-2607.2</v>
      </c>
      <c r="D22" s="22">
        <v>-14731.2</v>
      </c>
      <c r="E22" s="22">
        <v>-4761.6</v>
      </c>
      <c r="F22" s="22">
        <v>-6398.4</v>
      </c>
      <c r="G22" s="22">
        <v>-5952</v>
      </c>
      <c r="H22" s="22">
        <v>-7278</v>
      </c>
      <c r="I22" s="22">
        <v>0</v>
      </c>
      <c r="J22" s="22">
        <v>-7291.2</v>
      </c>
      <c r="K22" s="22">
        <v>-6359.47</v>
      </c>
      <c r="L22" s="22">
        <v>-7918.67</v>
      </c>
      <c r="M22" s="22">
        <v>0</v>
      </c>
      <c r="N22" s="22">
        <v>0</v>
      </c>
      <c r="O22" s="27">
        <f t="shared" si="4"/>
        <v>-74574.14</v>
      </c>
    </row>
    <row r="23" spans="1:26" ht="18.75" customHeight="1">
      <c r="A23" s="26" t="s">
        <v>40</v>
      </c>
      <c r="B23" s="22">
        <v>18745.64</v>
      </c>
      <c r="C23" s="22">
        <v>16175.45</v>
      </c>
      <c r="D23" s="22">
        <v>12973.83</v>
      </c>
      <c r="E23" s="22">
        <v>1115.81</v>
      </c>
      <c r="F23" s="22">
        <v>15364.02</v>
      </c>
      <c r="G23" s="22">
        <v>5017.76</v>
      </c>
      <c r="H23" s="22">
        <v>0</v>
      </c>
      <c r="I23" s="22">
        <v>3763.32</v>
      </c>
      <c r="J23" s="22">
        <v>22970.82</v>
      </c>
      <c r="K23" s="22">
        <v>23600.9</v>
      </c>
      <c r="L23" s="22">
        <v>20973.02</v>
      </c>
      <c r="M23" s="22">
        <v>24074.73</v>
      </c>
      <c r="N23" s="22">
        <v>5566</v>
      </c>
      <c r="O23" s="27">
        <f t="shared" si="4"/>
        <v>170341.3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-74566.3</v>
      </c>
      <c r="C25" s="31">
        <f>+C26+C28+C39+C40+C43-C44</f>
        <v>-75318.8</v>
      </c>
      <c r="D25" s="31">
        <f t="shared" si="6"/>
        <v>-46194.9</v>
      </c>
      <c r="E25" s="31">
        <f t="shared" si="6"/>
        <v>-10264.1</v>
      </c>
      <c r="F25" s="31">
        <f t="shared" si="6"/>
        <v>-39474</v>
      </c>
      <c r="G25" s="31">
        <f t="shared" si="6"/>
        <v>-79360.8</v>
      </c>
      <c r="H25" s="31">
        <f t="shared" si="6"/>
        <v>-13179.5</v>
      </c>
      <c r="I25" s="31">
        <f t="shared" si="6"/>
        <v>-73229</v>
      </c>
      <c r="J25" s="31">
        <f t="shared" si="6"/>
        <v>-55435.6</v>
      </c>
      <c r="K25" s="31">
        <f t="shared" si="6"/>
        <v>-50959.3</v>
      </c>
      <c r="L25" s="31">
        <f t="shared" si="6"/>
        <v>-46788.3</v>
      </c>
      <c r="M25" s="31">
        <f t="shared" si="6"/>
        <v>-29175.5</v>
      </c>
      <c r="N25" s="31">
        <f t="shared" si="6"/>
        <v>-23267.3</v>
      </c>
      <c r="O25" s="31">
        <f t="shared" si="6"/>
        <v>-617213.4</v>
      </c>
    </row>
    <row r="26" spans="1:15" ht="18.75" customHeight="1">
      <c r="A26" s="26" t="s">
        <v>42</v>
      </c>
      <c r="B26" s="32">
        <f>+B27</f>
        <v>-74566.3</v>
      </c>
      <c r="C26" s="32">
        <f>+C27</f>
        <v>-75318.8</v>
      </c>
      <c r="D26" s="32">
        <f aca="true" t="shared" si="7" ref="D26:O26">+D27</f>
        <v>-46194.9</v>
      </c>
      <c r="E26" s="32">
        <f t="shared" si="7"/>
        <v>-10264.1</v>
      </c>
      <c r="F26" s="32">
        <f t="shared" si="7"/>
        <v>-39474</v>
      </c>
      <c r="G26" s="32">
        <f t="shared" si="7"/>
        <v>-79360.8</v>
      </c>
      <c r="H26" s="32">
        <f t="shared" si="7"/>
        <v>-13179.5</v>
      </c>
      <c r="I26" s="32">
        <f t="shared" si="7"/>
        <v>-73229</v>
      </c>
      <c r="J26" s="32">
        <f t="shared" si="7"/>
        <v>-55435.6</v>
      </c>
      <c r="K26" s="32">
        <f t="shared" si="7"/>
        <v>-50959.3</v>
      </c>
      <c r="L26" s="32">
        <f t="shared" si="7"/>
        <v>-46788.3</v>
      </c>
      <c r="M26" s="32">
        <f t="shared" si="7"/>
        <v>-29175.5</v>
      </c>
      <c r="N26" s="32">
        <f t="shared" si="7"/>
        <v>-23267.3</v>
      </c>
      <c r="O26" s="32">
        <f t="shared" si="7"/>
        <v>-617213.4</v>
      </c>
    </row>
    <row r="27" spans="1:26" ht="18.75" customHeight="1">
      <c r="A27" s="28" t="s">
        <v>43</v>
      </c>
      <c r="B27" s="16">
        <f aca="true" t="shared" si="8" ref="B27:G27">ROUND((-B9)*$G$3,2)</f>
        <v>-74566.3</v>
      </c>
      <c r="C27" s="16">
        <f t="shared" si="8"/>
        <v>-75318.8</v>
      </c>
      <c r="D27" s="16">
        <f t="shared" si="8"/>
        <v>-46194.9</v>
      </c>
      <c r="E27" s="16">
        <f t="shared" si="8"/>
        <v>-10264.1</v>
      </c>
      <c r="F27" s="16">
        <f t="shared" si="8"/>
        <v>-39474</v>
      </c>
      <c r="G27" s="16">
        <f t="shared" si="8"/>
        <v>-79360.8</v>
      </c>
      <c r="H27" s="16">
        <f>ROUND((-H9)*$G$3,2)</f>
        <v>-13179.5</v>
      </c>
      <c r="I27" s="16">
        <f aca="true" t="shared" si="9" ref="I27:N27">ROUND((-I9)*$G$3,2)</f>
        <v>-73229</v>
      </c>
      <c r="J27" s="16">
        <f t="shared" si="9"/>
        <v>-55435.6</v>
      </c>
      <c r="K27" s="16">
        <f t="shared" si="9"/>
        <v>-50959.3</v>
      </c>
      <c r="L27" s="16">
        <f t="shared" si="9"/>
        <v>-46788.3</v>
      </c>
      <c r="M27" s="16">
        <f t="shared" si="9"/>
        <v>-29175.5</v>
      </c>
      <c r="N27" s="16">
        <f t="shared" si="9"/>
        <v>-23267.3</v>
      </c>
      <c r="O27" s="33">
        <f aca="true" t="shared" si="10" ref="O27:O44">SUM(B27:N27)</f>
        <v>-617213.4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1" ref="C28:O28">SUM(C29:C37)</f>
        <v>0</v>
      </c>
      <c r="D28" s="32">
        <f t="shared" si="11"/>
        <v>0</v>
      </c>
      <c r="E28" s="32">
        <f t="shared" si="11"/>
        <v>0</v>
      </c>
      <c r="F28" s="32">
        <f t="shared" si="11"/>
        <v>0</v>
      </c>
      <c r="G28" s="32">
        <f t="shared" si="11"/>
        <v>0</v>
      </c>
      <c r="H28" s="32">
        <f t="shared" si="11"/>
        <v>0</v>
      </c>
      <c r="I28" s="32">
        <f t="shared" si="11"/>
        <v>0</v>
      </c>
      <c r="J28" s="32">
        <f t="shared" si="11"/>
        <v>0</v>
      </c>
      <c r="K28" s="32">
        <f t="shared" si="11"/>
        <v>0</v>
      </c>
      <c r="L28" s="32">
        <f t="shared" si="11"/>
        <v>0</v>
      </c>
      <c r="M28" s="32">
        <f t="shared" si="11"/>
        <v>0</v>
      </c>
      <c r="N28" s="32">
        <f t="shared" si="11"/>
        <v>0</v>
      </c>
      <c r="O28" s="32">
        <f t="shared" si="11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10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10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10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10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10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616000</v>
      </c>
      <c r="E34" s="34">
        <v>0</v>
      </c>
      <c r="F34" s="34">
        <v>0</v>
      </c>
      <c r="G34" s="34">
        <v>0</v>
      </c>
      <c r="H34" s="34">
        <v>241000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10"/>
        <v>857000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-616000</v>
      </c>
      <c r="E35" s="34">
        <v>0</v>
      </c>
      <c r="F35" s="34">
        <v>0</v>
      </c>
      <c r="G35" s="34">
        <v>0</v>
      </c>
      <c r="H35" s="34">
        <v>-241000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10"/>
        <v>-857000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1055162.97</v>
      </c>
      <c r="C42" s="37">
        <f aca="true" t="shared" si="12" ref="C42:N42">+C17+C25</f>
        <v>795316.0299999999</v>
      </c>
      <c r="D42" s="37">
        <f t="shared" si="12"/>
        <v>627950.6100000001</v>
      </c>
      <c r="E42" s="37">
        <f t="shared" si="12"/>
        <v>211420.60999999996</v>
      </c>
      <c r="F42" s="37">
        <f t="shared" si="12"/>
        <v>699102.95</v>
      </c>
      <c r="G42" s="37">
        <f t="shared" si="12"/>
        <v>993131.99</v>
      </c>
      <c r="H42" s="37">
        <f t="shared" si="12"/>
        <v>268863.47</v>
      </c>
      <c r="I42" s="37">
        <f t="shared" si="12"/>
        <v>745194.5599999999</v>
      </c>
      <c r="J42" s="37">
        <f t="shared" si="12"/>
        <v>676558.23</v>
      </c>
      <c r="K42" s="37">
        <f t="shared" si="12"/>
        <v>912224.2600000001</v>
      </c>
      <c r="L42" s="37">
        <f t="shared" si="12"/>
        <v>833041.0399999999</v>
      </c>
      <c r="M42" s="37">
        <f t="shared" si="12"/>
        <v>482523.22</v>
      </c>
      <c r="N42" s="37">
        <f t="shared" si="12"/>
        <v>234991.5</v>
      </c>
      <c r="O42" s="37">
        <f>SUM(B42:N42)</f>
        <v>8535481.44</v>
      </c>
      <c r="P42"/>
      <c r="Q42" s="44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10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10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3" ref="B48:O48">SUM(B49:B59)</f>
        <v>1055162.98</v>
      </c>
      <c r="C48" s="52">
        <f t="shared" si="13"/>
        <v>795316.03</v>
      </c>
      <c r="D48" s="52">
        <f t="shared" si="13"/>
        <v>627950.61</v>
      </c>
      <c r="E48" s="52">
        <f t="shared" si="13"/>
        <v>211420.61</v>
      </c>
      <c r="F48" s="52">
        <f t="shared" si="13"/>
        <v>699102.96</v>
      </c>
      <c r="G48" s="52">
        <f t="shared" si="13"/>
        <v>993131.99</v>
      </c>
      <c r="H48" s="52">
        <f t="shared" si="13"/>
        <v>268863.47</v>
      </c>
      <c r="I48" s="52">
        <f t="shared" si="13"/>
        <v>745194.55</v>
      </c>
      <c r="J48" s="52">
        <f t="shared" si="13"/>
        <v>676558.22</v>
      </c>
      <c r="K48" s="52">
        <f t="shared" si="13"/>
        <v>912224.26</v>
      </c>
      <c r="L48" s="52">
        <f t="shared" si="13"/>
        <v>833041.04</v>
      </c>
      <c r="M48" s="52">
        <f t="shared" si="13"/>
        <v>482523.21</v>
      </c>
      <c r="N48" s="52">
        <f t="shared" si="13"/>
        <v>234991.49</v>
      </c>
      <c r="O48" s="37">
        <f t="shared" si="13"/>
        <v>8535481.419999998</v>
      </c>
      <c r="Q48"/>
    </row>
    <row r="49" spans="1:18" ht="18.75" customHeight="1">
      <c r="A49" s="26" t="s">
        <v>61</v>
      </c>
      <c r="B49" s="52">
        <v>878241.1</v>
      </c>
      <c r="C49" s="52">
        <v>604984.14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1483225.24</v>
      </c>
      <c r="P49"/>
      <c r="Q49"/>
      <c r="R49" s="44"/>
    </row>
    <row r="50" spans="1:16" ht="18.75" customHeight="1">
      <c r="A50" s="26" t="s">
        <v>62</v>
      </c>
      <c r="B50" s="53">
        <v>176921.88</v>
      </c>
      <c r="C50" s="53">
        <v>190331.89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4" ref="O50:O59">SUM(B50:N50)</f>
        <v>367253.77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627950.61</v>
      </c>
      <c r="E51" s="53">
        <v>0</v>
      </c>
      <c r="F51" s="53">
        <v>0</v>
      </c>
      <c r="G51" s="53">
        <v>0</v>
      </c>
      <c r="H51" s="52">
        <v>268863.47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4"/>
        <v>896814.08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211420.61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4"/>
        <v>211420.61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699102.96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4"/>
        <v>699102.96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993131.99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4"/>
        <v>993131.99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745194.55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4"/>
        <v>745194.55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676558.22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4"/>
        <v>676558.22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912224.26</v>
      </c>
      <c r="L57" s="32">
        <v>833041.04</v>
      </c>
      <c r="M57" s="53">
        <v>0</v>
      </c>
      <c r="N57" s="53">
        <v>0</v>
      </c>
      <c r="O57" s="37">
        <f t="shared" si="14"/>
        <v>1745265.3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482523.21</v>
      </c>
      <c r="N58" s="53">
        <v>0</v>
      </c>
      <c r="O58" s="37">
        <f t="shared" si="14"/>
        <v>482523.21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234991.49</v>
      </c>
      <c r="O59" s="56">
        <f t="shared" si="14"/>
        <v>234991.49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2019-11-11T19:59:23Z</dcterms:modified>
  <cp:category/>
  <cp:version/>
  <cp:contentType/>
  <cp:contentStatus/>
</cp:coreProperties>
</file>