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<sst xmlns="http://schemas.openxmlformats.org/spreadsheetml/2006/main" count="77" uniqueCount="74">
  <si>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</si>
  <si>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</si>
  <si>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</si>
  <si>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</si>
  <si>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</si>
  <si>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</si>
  <si>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</si>
  <si>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</si>
  <si>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</si>
  <si>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</si>
  <si>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</si>
  <si>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</si>
  <si>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</si>
  <si>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</si>
  <si>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</si>
  <si>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</si>
  <si>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</si>
  <si>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</si>
  <si>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</si>
  <si>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</si>
  <si>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</si>
  <si>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</si>
  <si>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</si>
  <si>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</si>
  <si>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</si>
  <si>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</si>
  <si>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</si>
  <si>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</si>
  <si>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</si>
  <si>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</si>
  <si>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</si>
  <si>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</si>
  <si>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</si>
  <si>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</si>
  <si>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 Remuneração Bruta do Operador (4.1 + 4.2 + 4.3 + 4.4 + 4.5 + 4.6)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</si>
  <si>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</si>
  <si>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</si>
  <si>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</si>
  <si>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</si>
  <si>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</si>
  <si>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4.6. Remuneração pelo Serviço Atende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</si>
  <si>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</si>
  <si>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</si>
  <si>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</si>
  <si>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</si>
  <si>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</si>
  <si>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</si>
  <si>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</si>
  <si>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</si>
  <si>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</si>
  <si>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</si>
  <si>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</si>
  <si>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</si>
  <si>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</si>
  <si>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</si>
  <si>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</si>
  <si>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</si>
  <si>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</si>
  <si>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</si>
  <si>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Nota: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</si>
  <si>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</si>
  <si>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</si>
  <si>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</si>
  <si>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</si>
  <si>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</si>
  <si>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</si>
  <si>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</si>
  <si>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</si>
  <si>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</si>
  <si>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</si>
  <si>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</si>
  <si>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</si>
  <si>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</si>
  <si>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OPERAÇÃO 04/11/19 - VENCIMENTO 11/11/19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</si>
</sst>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9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44" fontId="32" fillId="34" borderId="4" xfId="46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3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4" t="s">
        <v>72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</row>
    <row r="2" spans="1:15" ht="21">
      <c r="A2" s="65" t="s">
        <v>73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</row>
    <row r="3" spans="1:15" ht="23.25" customHeight="1">
      <c r="A3" s="2"/>
      <c r="B3" s="2"/>
      <c r="C3" s="3"/>
      <c r="E3" s="2"/>
      <c r="F3" s="2" t="s">
        <v>0</v>
      </c>
      <c r="G3" s="3">
        <v>4.3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6" t="s">
        <v>1</v>
      </c>
      <c r="B4" s="66" t="s">
        <v>2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7" t="s">
        <v>3</v>
      </c>
    </row>
    <row r="5" spans="1:15" ht="42" customHeight="1">
      <c r="A5" s="66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6"/>
    </row>
    <row r="6" spans="1:15" ht="20.25" customHeight="1">
      <c r="A6" s="66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6"/>
    </row>
    <row r="7" spans="1:26" ht="18.75" customHeight="1">
      <c r="A7" s="8" t="s">
        <v>27</v>
      </c>
      <c r="B7" s="9">
        <f aca="true" t="shared" si="0" ref="B7:O7">B8+B11</f>
        <v>456668</v>
      </c>
      <c r="C7" s="9">
        <f t="shared" si="0"/>
        <v>347277</v>
      </c>
      <c r="D7" s="9">
        <f t="shared" si="0"/>
        <v>335889</v>
      </c>
      <c r="E7" s="9">
        <f t="shared" si="0"/>
        <v>71086</v>
      </c>
      <c r="F7" s="9">
        <f t="shared" si="0"/>
        <v>305500</v>
      </c>
      <c r="G7" s="9">
        <f t="shared" si="0"/>
        <v>491996</v>
      </c>
      <c r="H7" s="9">
        <f t="shared" si="0"/>
        <v>64197</v>
      </c>
      <c r="I7" s="9">
        <f t="shared" si="0"/>
        <v>347033</v>
      </c>
      <c r="J7" s="9">
        <f t="shared" si="0"/>
        <v>283774</v>
      </c>
      <c r="K7" s="9">
        <f t="shared" si="0"/>
        <v>425038</v>
      </c>
      <c r="L7" s="9">
        <f t="shared" si="0"/>
        <v>335917</v>
      </c>
      <c r="M7" s="9">
        <f t="shared" si="0"/>
        <v>144947</v>
      </c>
      <c r="N7" s="9">
        <f t="shared" si="0"/>
        <v>93049</v>
      </c>
      <c r="O7" s="9">
        <f t="shared" si="0"/>
        <v>3702371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18489</v>
      </c>
      <c r="C8" s="11">
        <f t="shared" si="1"/>
        <v>18983</v>
      </c>
      <c r="D8" s="11">
        <f t="shared" si="1"/>
        <v>12195</v>
      </c>
      <c r="E8" s="11">
        <f t="shared" si="1"/>
        <v>2666</v>
      </c>
      <c r="F8" s="11">
        <f t="shared" si="1"/>
        <v>10799</v>
      </c>
      <c r="G8" s="11">
        <f t="shared" si="1"/>
        <v>19991</v>
      </c>
      <c r="H8" s="11">
        <f t="shared" si="1"/>
        <v>3081</v>
      </c>
      <c r="I8" s="11">
        <f t="shared" si="1"/>
        <v>18315</v>
      </c>
      <c r="J8" s="11">
        <f t="shared" si="1"/>
        <v>14232</v>
      </c>
      <c r="K8" s="11">
        <f t="shared" si="1"/>
        <v>13080</v>
      </c>
      <c r="L8" s="11">
        <f t="shared" si="1"/>
        <v>11901</v>
      </c>
      <c r="M8" s="11">
        <f t="shared" si="1"/>
        <v>7524</v>
      </c>
      <c r="N8" s="11">
        <f t="shared" si="1"/>
        <v>5428</v>
      </c>
      <c r="O8" s="11">
        <f t="shared" si="1"/>
        <v>156684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18489</v>
      </c>
      <c r="C9" s="11">
        <v>18983</v>
      </c>
      <c r="D9" s="11">
        <v>12195</v>
      </c>
      <c r="E9" s="11">
        <v>2666</v>
      </c>
      <c r="F9" s="11">
        <v>10799</v>
      </c>
      <c r="G9" s="11">
        <v>19991</v>
      </c>
      <c r="H9" s="11">
        <v>3075</v>
      </c>
      <c r="I9" s="11">
        <v>18313</v>
      </c>
      <c r="J9" s="11">
        <v>14232</v>
      </c>
      <c r="K9" s="11">
        <v>13072</v>
      </c>
      <c r="L9" s="11">
        <v>11901</v>
      </c>
      <c r="M9" s="11">
        <v>7516</v>
      </c>
      <c r="N9" s="11">
        <v>5428</v>
      </c>
      <c r="O9" s="11">
        <f>SUM(B9:N9)</f>
        <v>156660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6</v>
      </c>
      <c r="I10" s="13">
        <v>2</v>
      </c>
      <c r="J10" s="13">
        <v>0</v>
      </c>
      <c r="K10" s="13">
        <v>8</v>
      </c>
      <c r="L10" s="13">
        <v>0</v>
      </c>
      <c r="M10" s="13">
        <v>8</v>
      </c>
      <c r="N10" s="13">
        <v>0</v>
      </c>
      <c r="O10" s="11">
        <f>SUM(B10:N10)</f>
        <v>24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438179</v>
      </c>
      <c r="C11" s="13">
        <v>328294</v>
      </c>
      <c r="D11" s="13">
        <v>323694</v>
      </c>
      <c r="E11" s="13">
        <v>68420</v>
      </c>
      <c r="F11" s="13">
        <v>294701</v>
      </c>
      <c r="G11" s="13">
        <v>472005</v>
      </c>
      <c r="H11" s="13">
        <v>61116</v>
      </c>
      <c r="I11" s="13">
        <v>328718</v>
      </c>
      <c r="J11" s="13">
        <v>269542</v>
      </c>
      <c r="K11" s="13">
        <v>411958</v>
      </c>
      <c r="L11" s="13">
        <v>324016</v>
      </c>
      <c r="M11" s="13">
        <v>137423</v>
      </c>
      <c r="N11" s="13">
        <v>87621</v>
      </c>
      <c r="O11" s="11">
        <f>SUM(B11:N11)</f>
        <v>3545687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2.2342</v>
      </c>
      <c r="C13" s="17">
        <v>2.3075</v>
      </c>
      <c r="D13" s="17">
        <v>2.0232</v>
      </c>
      <c r="E13" s="17">
        <v>3.4611</v>
      </c>
      <c r="F13" s="17">
        <v>2.3442</v>
      </c>
      <c r="G13" s="17">
        <v>1.9271</v>
      </c>
      <c r="H13" s="17">
        <v>2.5839</v>
      </c>
      <c r="I13" s="17">
        <v>2.2892</v>
      </c>
      <c r="J13" s="17">
        <v>2.3041</v>
      </c>
      <c r="K13" s="17">
        <v>2.1794</v>
      </c>
      <c r="L13" s="17">
        <v>2.4804</v>
      </c>
      <c r="M13" s="17">
        <v>2.8655</v>
      </c>
      <c r="N13" s="17">
        <v>2.5896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 t="s">
        <v>33</v>
      </c>
      <c r="B15" s="19">
        <v>1.020242185705929</v>
      </c>
      <c r="C15" s="19">
        <v>1.035713893685488</v>
      </c>
      <c r="D15" s="19">
        <v>0.979560332685415</v>
      </c>
      <c r="E15" s="19">
        <v>0.895333519776559</v>
      </c>
      <c r="F15" s="19">
        <v>1.030263036506922</v>
      </c>
      <c r="G15" s="19">
        <v>1.085861267919559</v>
      </c>
      <c r="H15" s="19">
        <v>1.606030515834195</v>
      </c>
      <c r="I15" s="19">
        <v>1.003311699544301</v>
      </c>
      <c r="J15" s="19">
        <v>1.052394480820603</v>
      </c>
      <c r="K15" s="19">
        <v>0.971833599974952</v>
      </c>
      <c r="L15" s="19">
        <v>0.995618228746322</v>
      </c>
      <c r="M15" s="19">
        <v>1.117101254686752</v>
      </c>
      <c r="N15" s="19">
        <v>0.963237362481693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15" ht="1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</row>
    <row r="17" spans="1:23" ht="18.75" customHeight="1">
      <c r="A17" s="23" t="s">
        <v>34</v>
      </c>
      <c r="B17" s="24">
        <f>B18+B19+B20+B21+B22+B23</f>
        <v>1081004.29</v>
      </c>
      <c r="C17" s="24">
        <f aca="true" t="shared" si="2" ref="C17:O17">C18+C19+C20+C21+C22+C23</f>
        <v>869650.1900000001</v>
      </c>
      <c r="D17" s="24">
        <f t="shared" si="2"/>
        <v>675445.5900000001</v>
      </c>
      <c r="E17" s="24">
        <f t="shared" si="2"/>
        <v>220612.49999999997</v>
      </c>
      <c r="F17" s="24">
        <f t="shared" si="2"/>
        <v>762317.8099999999</v>
      </c>
      <c r="G17" s="24">
        <f t="shared" si="2"/>
        <v>1050832.67</v>
      </c>
      <c r="H17" s="24">
        <f t="shared" si="2"/>
        <v>263696.61</v>
      </c>
      <c r="I17" s="24">
        <f t="shared" si="2"/>
        <v>816772.1699999999</v>
      </c>
      <c r="J17" s="24">
        <f t="shared" si="2"/>
        <v>720388.6200000001</v>
      </c>
      <c r="K17" s="24">
        <f t="shared" si="2"/>
        <v>948588.3300000001</v>
      </c>
      <c r="L17" s="24">
        <f t="shared" si="2"/>
        <v>868763.37</v>
      </c>
      <c r="M17" s="24">
        <f t="shared" si="2"/>
        <v>501189.64999999997</v>
      </c>
      <c r="N17" s="24">
        <f t="shared" si="2"/>
        <v>244761.6</v>
      </c>
      <c r="O17" s="24">
        <f t="shared" si="2"/>
        <v>9024023.399999999</v>
      </c>
      <c r="Q17" s="25"/>
      <c r="R17" s="62"/>
      <c r="S17" s="62"/>
      <c r="T17" s="62"/>
      <c r="U17" s="62"/>
      <c r="V17" s="62"/>
      <c r="W17" s="62"/>
    </row>
    <row r="18" spans="1:15" ht="18.75" customHeight="1">
      <c r="A18" s="26" t="s">
        <v>35</v>
      </c>
      <c r="B18" s="22">
        <f aca="true" t="shared" si="3" ref="B18:N18">ROUND(B13*B7,2)</f>
        <v>1020287.65</v>
      </c>
      <c r="C18" s="22">
        <f t="shared" si="3"/>
        <v>801341.68</v>
      </c>
      <c r="D18" s="22">
        <f t="shared" si="3"/>
        <v>679570.62</v>
      </c>
      <c r="E18" s="22">
        <f t="shared" si="3"/>
        <v>246035.75</v>
      </c>
      <c r="F18" s="22">
        <f t="shared" si="3"/>
        <v>716153.1</v>
      </c>
      <c r="G18" s="22">
        <f t="shared" si="3"/>
        <v>948125.49</v>
      </c>
      <c r="H18" s="22">
        <f t="shared" si="3"/>
        <v>165878.63</v>
      </c>
      <c r="I18" s="22">
        <f t="shared" si="3"/>
        <v>794427.94</v>
      </c>
      <c r="J18" s="22">
        <f t="shared" si="3"/>
        <v>653843.67</v>
      </c>
      <c r="K18" s="22">
        <f t="shared" si="3"/>
        <v>926327.82</v>
      </c>
      <c r="L18" s="22">
        <f t="shared" si="3"/>
        <v>833208.53</v>
      </c>
      <c r="M18" s="22">
        <f t="shared" si="3"/>
        <v>415345.63</v>
      </c>
      <c r="N18" s="22">
        <f t="shared" si="3"/>
        <v>240959.69</v>
      </c>
      <c r="O18" s="27">
        <f aca="true" t="shared" si="4" ref="O18:O23">SUM(B18:N18)</f>
        <v>8441506.2</v>
      </c>
    </row>
    <row r="19" spans="1:23" ht="18.75" customHeight="1">
      <c r="A19" s="26" t="s">
        <v>36</v>
      </c>
      <c r="B19" s="16">
        <f>IF(B15&lt;&gt;0,ROUND((B15-1)*B18,2),0)</f>
        <v>20652.85</v>
      </c>
      <c r="C19" s="22">
        <f aca="true" t="shared" si="5" ref="C19:N19">IF(C15&lt;&gt;0,ROUND((C15-1)*C18,2),0)</f>
        <v>28619.03</v>
      </c>
      <c r="D19" s="22">
        <f t="shared" si="5"/>
        <v>-13890.2</v>
      </c>
      <c r="E19" s="22">
        <f t="shared" si="5"/>
        <v>-25751.7</v>
      </c>
      <c r="F19" s="22">
        <f t="shared" si="5"/>
        <v>21672.97</v>
      </c>
      <c r="G19" s="22">
        <f t="shared" si="5"/>
        <v>81407.26</v>
      </c>
      <c r="H19" s="22">
        <f t="shared" si="5"/>
        <v>100527.51</v>
      </c>
      <c r="I19" s="22">
        <f t="shared" si="5"/>
        <v>2630.91</v>
      </c>
      <c r="J19" s="22">
        <f t="shared" si="5"/>
        <v>34257.8</v>
      </c>
      <c r="K19" s="22">
        <f t="shared" si="5"/>
        <v>-26091.32</v>
      </c>
      <c r="L19" s="22">
        <f t="shared" si="5"/>
        <v>-3650.93</v>
      </c>
      <c r="M19" s="22">
        <f t="shared" si="5"/>
        <v>48637.49</v>
      </c>
      <c r="N19" s="22">
        <f t="shared" si="5"/>
        <v>-8858.31</v>
      </c>
      <c r="O19" s="27">
        <f t="shared" si="4"/>
        <v>260163.36</v>
      </c>
      <c r="W19" s="63"/>
    </row>
    <row r="20" spans="1:15" ht="18.75" customHeight="1">
      <c r="A20" s="26" t="s">
        <v>37</v>
      </c>
      <c r="B20" s="22">
        <v>31226.56</v>
      </c>
      <c r="C20" s="22">
        <v>24753.24</v>
      </c>
      <c r="D20" s="22">
        <v>11522.54</v>
      </c>
      <c r="E20" s="22">
        <v>3974.24</v>
      </c>
      <c r="F20" s="22">
        <v>14158.13</v>
      </c>
      <c r="G20" s="22">
        <v>20866.17</v>
      </c>
      <c r="H20" s="22">
        <v>4568.47</v>
      </c>
      <c r="I20" s="22">
        <v>15950</v>
      </c>
      <c r="J20" s="22">
        <v>16607.53</v>
      </c>
      <c r="K20" s="22">
        <v>29742.41</v>
      </c>
      <c r="L20" s="22">
        <v>24783.43</v>
      </c>
      <c r="M20" s="22">
        <v>13131.8</v>
      </c>
      <c r="N20" s="22">
        <v>5726.23</v>
      </c>
      <c r="O20" s="27">
        <f t="shared" si="4"/>
        <v>217010.75</v>
      </c>
    </row>
    <row r="21" spans="1:15" ht="18.75" customHeight="1">
      <c r="A21" s="26" t="s">
        <v>38</v>
      </c>
      <c r="B21" s="22">
        <v>1367.99</v>
      </c>
      <c r="C21" s="22">
        <v>1367.99</v>
      </c>
      <c r="D21" s="22">
        <v>0</v>
      </c>
      <c r="E21" s="22">
        <v>0</v>
      </c>
      <c r="F21" s="22">
        <v>1367.99</v>
      </c>
      <c r="G21" s="22">
        <v>1367.99</v>
      </c>
      <c r="H21" s="22">
        <v>0</v>
      </c>
      <c r="I21" s="22">
        <v>0</v>
      </c>
      <c r="J21" s="22">
        <v>0</v>
      </c>
      <c r="K21" s="22">
        <v>1367.99</v>
      </c>
      <c r="L21" s="22">
        <v>1367.99</v>
      </c>
      <c r="M21" s="22">
        <v>0</v>
      </c>
      <c r="N21" s="22">
        <v>1367.99</v>
      </c>
      <c r="O21" s="27">
        <f t="shared" si="4"/>
        <v>9575.93</v>
      </c>
    </row>
    <row r="22" spans="1:15" ht="18.75" customHeight="1">
      <c r="A22" s="26" t="s">
        <v>39</v>
      </c>
      <c r="B22" s="22">
        <v>-11276.4</v>
      </c>
      <c r="C22" s="22">
        <v>-2607.2</v>
      </c>
      <c r="D22" s="22">
        <v>-14731.2</v>
      </c>
      <c r="E22" s="22">
        <v>-4761.6</v>
      </c>
      <c r="F22" s="22">
        <v>-6398.4</v>
      </c>
      <c r="G22" s="22">
        <v>-5952</v>
      </c>
      <c r="H22" s="22">
        <v>-7278</v>
      </c>
      <c r="I22" s="22">
        <v>0</v>
      </c>
      <c r="J22" s="22">
        <v>-7291.2</v>
      </c>
      <c r="K22" s="22">
        <v>-6359.47</v>
      </c>
      <c r="L22" s="22">
        <v>-7918.67</v>
      </c>
      <c r="M22" s="22">
        <v>0</v>
      </c>
      <c r="N22" s="22">
        <v>0</v>
      </c>
      <c r="O22" s="27">
        <f t="shared" si="4"/>
        <v>-74574.14</v>
      </c>
    </row>
    <row r="23" spans="1:26" ht="18.75" customHeight="1">
      <c r="A23" s="26" t="s">
        <v>40</v>
      </c>
      <c r="B23" s="22">
        <v>18745.64</v>
      </c>
      <c r="C23" s="22">
        <v>16175.45</v>
      </c>
      <c r="D23" s="22">
        <v>12973.83</v>
      </c>
      <c r="E23" s="22">
        <v>1115.81</v>
      </c>
      <c r="F23" s="22">
        <v>15364.02</v>
      </c>
      <c r="G23" s="22">
        <v>5017.76</v>
      </c>
      <c r="H23" s="22">
        <v>0</v>
      </c>
      <c r="I23" s="22">
        <v>3763.32</v>
      </c>
      <c r="J23" s="22">
        <v>22970.82</v>
      </c>
      <c r="K23" s="22">
        <v>23600.9</v>
      </c>
      <c r="L23" s="22">
        <v>20973.02</v>
      </c>
      <c r="M23" s="22">
        <v>24074.73</v>
      </c>
      <c r="N23" s="22">
        <v>5566</v>
      </c>
      <c r="O23" s="27">
        <f t="shared" si="4"/>
        <v>170341.3</v>
      </c>
      <c r="P23"/>
      <c r="Q23"/>
      <c r="R23"/>
      <c r="S23"/>
      <c r="T23"/>
      <c r="U23"/>
      <c r="V23"/>
      <c r="W23"/>
      <c r="X23"/>
      <c r="Y23"/>
      <c r="Z23"/>
    </row>
    <row r="24" spans="1:15" ht="15" customHeight="1">
      <c r="A24" s="28"/>
      <c r="B24" s="16"/>
      <c r="C24" s="16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30"/>
    </row>
    <row r="25" spans="1:15" ht="18.75" customHeight="1">
      <c r="A25" s="14" t="s">
        <v>41</v>
      </c>
      <c r="B25" s="31">
        <f aca="true" t="shared" si="6" ref="B25:O25">+B26+B28+B39+B40+B43-B44</f>
        <v>-79502.7</v>
      </c>
      <c r="C25" s="31">
        <f>+C26+C28+C39+C40+C43-C44</f>
        <v>-81626.9</v>
      </c>
      <c r="D25" s="31">
        <f t="shared" si="6"/>
        <v>-52438.5</v>
      </c>
      <c r="E25" s="31">
        <f t="shared" si="6"/>
        <v>-11463.8</v>
      </c>
      <c r="F25" s="31">
        <f t="shared" si="6"/>
        <v>-46435.7</v>
      </c>
      <c r="G25" s="31">
        <f t="shared" si="6"/>
        <v>-85961.3</v>
      </c>
      <c r="H25" s="31">
        <f t="shared" si="6"/>
        <v>-13222.5</v>
      </c>
      <c r="I25" s="31">
        <f t="shared" si="6"/>
        <v>-78745.9</v>
      </c>
      <c r="J25" s="31">
        <f t="shared" si="6"/>
        <v>-61197.6</v>
      </c>
      <c r="K25" s="31">
        <f t="shared" si="6"/>
        <v>-56209.6</v>
      </c>
      <c r="L25" s="31">
        <f t="shared" si="6"/>
        <v>-51174.3</v>
      </c>
      <c r="M25" s="31">
        <f t="shared" si="6"/>
        <v>-32318.8</v>
      </c>
      <c r="N25" s="31">
        <f t="shared" si="6"/>
        <v>-23340.4</v>
      </c>
      <c r="O25" s="31">
        <f t="shared" si="6"/>
        <v>-673638</v>
      </c>
    </row>
    <row r="26" spans="1:15" ht="18.75" customHeight="1">
      <c r="A26" s="26" t="s">
        <v>42</v>
      </c>
      <c r="B26" s="32">
        <f>+B27</f>
        <v>-79502.7</v>
      </c>
      <c r="C26" s="32">
        <f>+C27</f>
        <v>-81626.9</v>
      </c>
      <c r="D26" s="32">
        <f aca="true" t="shared" si="7" ref="D26:O26">+D27</f>
        <v>-52438.5</v>
      </c>
      <c r="E26" s="32">
        <f t="shared" si="7"/>
        <v>-11463.8</v>
      </c>
      <c r="F26" s="32">
        <f t="shared" si="7"/>
        <v>-46435.7</v>
      </c>
      <c r="G26" s="32">
        <f t="shared" si="7"/>
        <v>-85961.3</v>
      </c>
      <c r="H26" s="32">
        <f t="shared" si="7"/>
        <v>-13222.5</v>
      </c>
      <c r="I26" s="32">
        <f t="shared" si="7"/>
        <v>-78745.9</v>
      </c>
      <c r="J26" s="32">
        <f t="shared" si="7"/>
        <v>-61197.6</v>
      </c>
      <c r="K26" s="32">
        <f t="shared" si="7"/>
        <v>-56209.6</v>
      </c>
      <c r="L26" s="32">
        <f t="shared" si="7"/>
        <v>-51174.3</v>
      </c>
      <c r="M26" s="32">
        <f t="shared" si="7"/>
        <v>-32318.8</v>
      </c>
      <c r="N26" s="32">
        <f t="shared" si="7"/>
        <v>-23340.4</v>
      </c>
      <c r="O26" s="32">
        <f t="shared" si="7"/>
        <v>-673638</v>
      </c>
    </row>
    <row r="27" spans="1:26" ht="18.75" customHeight="1">
      <c r="A27" s="28" t="s">
        <v>43</v>
      </c>
      <c r="B27" s="16">
        <f>ROUND((-B9)*$G$3,2)</f>
        <v>-79502.7</v>
      </c>
      <c r="C27" s="16">
        <f aca="true" t="shared" si="8" ref="C27:N27">ROUND((-C9)*$G$3,2)</f>
        <v>-81626.9</v>
      </c>
      <c r="D27" s="16">
        <f t="shared" si="8"/>
        <v>-52438.5</v>
      </c>
      <c r="E27" s="16">
        <f t="shared" si="8"/>
        <v>-11463.8</v>
      </c>
      <c r="F27" s="16">
        <f t="shared" si="8"/>
        <v>-46435.7</v>
      </c>
      <c r="G27" s="16">
        <f t="shared" si="8"/>
        <v>-85961.3</v>
      </c>
      <c r="H27" s="16">
        <f t="shared" si="8"/>
        <v>-13222.5</v>
      </c>
      <c r="I27" s="16">
        <f t="shared" si="8"/>
        <v>-78745.9</v>
      </c>
      <c r="J27" s="16">
        <f t="shared" si="8"/>
        <v>-61197.6</v>
      </c>
      <c r="K27" s="16">
        <f t="shared" si="8"/>
        <v>-56209.6</v>
      </c>
      <c r="L27" s="16">
        <f t="shared" si="8"/>
        <v>-51174.3</v>
      </c>
      <c r="M27" s="16">
        <f t="shared" si="8"/>
        <v>-32318.8</v>
      </c>
      <c r="N27" s="16">
        <f t="shared" si="8"/>
        <v>-23340.4</v>
      </c>
      <c r="O27" s="33">
        <f aca="true" t="shared" si="9" ref="O27:O44">SUM(B27:N27)</f>
        <v>-673638</v>
      </c>
      <c r="P27"/>
      <c r="Q27"/>
      <c r="R27"/>
      <c r="S27"/>
      <c r="T27"/>
      <c r="U27"/>
      <c r="V27"/>
      <c r="W27"/>
      <c r="X27"/>
      <c r="Y27"/>
      <c r="Z27"/>
    </row>
    <row r="28" spans="1:15" ht="18.75" customHeight="1">
      <c r="A28" s="26" t="s">
        <v>44</v>
      </c>
      <c r="B28" s="32">
        <f>SUM(B29:B37)</f>
        <v>0</v>
      </c>
      <c r="C28" s="32">
        <f aca="true" t="shared" si="10" ref="C28:O28">SUM(C29:C37)</f>
        <v>0</v>
      </c>
      <c r="D28" s="32">
        <f t="shared" si="10"/>
        <v>0</v>
      </c>
      <c r="E28" s="32">
        <f t="shared" si="10"/>
        <v>0</v>
      </c>
      <c r="F28" s="32">
        <f t="shared" si="10"/>
        <v>0</v>
      </c>
      <c r="G28" s="32">
        <f t="shared" si="10"/>
        <v>0</v>
      </c>
      <c r="H28" s="32">
        <f t="shared" si="10"/>
        <v>0</v>
      </c>
      <c r="I28" s="32">
        <f t="shared" si="10"/>
        <v>0</v>
      </c>
      <c r="J28" s="32">
        <f t="shared" si="10"/>
        <v>0</v>
      </c>
      <c r="K28" s="32">
        <f t="shared" si="10"/>
        <v>0</v>
      </c>
      <c r="L28" s="32">
        <f t="shared" si="10"/>
        <v>0</v>
      </c>
      <c r="M28" s="32">
        <f t="shared" si="10"/>
        <v>0</v>
      </c>
      <c r="N28" s="32">
        <f t="shared" si="10"/>
        <v>0</v>
      </c>
      <c r="O28" s="32">
        <f t="shared" si="10"/>
        <v>0</v>
      </c>
    </row>
    <row r="29" spans="1:26" ht="18.75" customHeight="1">
      <c r="A29" s="28" t="s">
        <v>45</v>
      </c>
      <c r="B29" s="34">
        <v>0</v>
      </c>
      <c r="C29" s="34">
        <v>0</v>
      </c>
      <c r="D29" s="34">
        <v>0</v>
      </c>
      <c r="E29" s="34">
        <v>0</v>
      </c>
      <c r="F29" s="34">
        <v>0</v>
      </c>
      <c r="G29" s="34">
        <v>0</v>
      </c>
      <c r="H29" s="34">
        <v>0</v>
      </c>
      <c r="I29" s="34">
        <v>0</v>
      </c>
      <c r="J29" s="34">
        <v>0</v>
      </c>
      <c r="K29" s="34">
        <v>0</v>
      </c>
      <c r="L29" s="34">
        <v>0</v>
      </c>
      <c r="M29" s="34">
        <v>0</v>
      </c>
      <c r="N29" s="34">
        <v>0</v>
      </c>
      <c r="O29" s="34">
        <f t="shared" si="9"/>
        <v>0</v>
      </c>
      <c r="P29"/>
      <c r="Q29"/>
      <c r="R29"/>
      <c r="S29"/>
      <c r="T29"/>
      <c r="U29"/>
      <c r="V29"/>
      <c r="W29"/>
      <c r="X29"/>
      <c r="Y29"/>
      <c r="Z29"/>
    </row>
    <row r="30" spans="1:26" ht="18.75" customHeight="1">
      <c r="A30" s="28" t="s">
        <v>46</v>
      </c>
      <c r="B30" s="34">
        <v>0</v>
      </c>
      <c r="C30" s="34">
        <v>0</v>
      </c>
      <c r="D30" s="34">
        <v>0</v>
      </c>
      <c r="E30" s="34">
        <v>0</v>
      </c>
      <c r="F30" s="34">
        <v>0</v>
      </c>
      <c r="G30" s="34">
        <v>0</v>
      </c>
      <c r="H30" s="34">
        <v>0</v>
      </c>
      <c r="I30" s="34">
        <v>0</v>
      </c>
      <c r="J30" s="34">
        <v>0</v>
      </c>
      <c r="K30" s="34">
        <v>0</v>
      </c>
      <c r="L30" s="34">
        <v>0</v>
      </c>
      <c r="M30" s="34">
        <v>0</v>
      </c>
      <c r="N30" s="34">
        <v>0</v>
      </c>
      <c r="O30" s="34">
        <f t="shared" si="9"/>
        <v>0</v>
      </c>
      <c r="P30"/>
      <c r="Q30"/>
      <c r="R30"/>
      <c r="S30"/>
      <c r="T30"/>
      <c r="U30"/>
      <c r="V30"/>
      <c r="W30"/>
      <c r="X30"/>
      <c r="Y30"/>
      <c r="Z30"/>
    </row>
    <row r="31" spans="1:26" ht="18.75" customHeight="1">
      <c r="A31" s="28" t="s">
        <v>47</v>
      </c>
      <c r="B31" s="34">
        <v>0</v>
      </c>
      <c r="C31" s="34">
        <v>0</v>
      </c>
      <c r="D31" s="34">
        <v>0</v>
      </c>
      <c r="E31" s="34">
        <v>0</v>
      </c>
      <c r="F31" s="34">
        <v>0</v>
      </c>
      <c r="G31" s="34">
        <v>0</v>
      </c>
      <c r="H31" s="34">
        <v>0</v>
      </c>
      <c r="I31" s="34">
        <v>0</v>
      </c>
      <c r="J31" s="34">
        <v>0</v>
      </c>
      <c r="K31" s="34">
        <v>0</v>
      </c>
      <c r="L31" s="34">
        <v>0</v>
      </c>
      <c r="M31" s="34">
        <v>0</v>
      </c>
      <c r="N31" s="34">
        <v>0</v>
      </c>
      <c r="O31" s="34">
        <f t="shared" si="9"/>
        <v>0</v>
      </c>
      <c r="P31"/>
      <c r="Q31"/>
      <c r="R31"/>
      <c r="S31"/>
      <c r="T31"/>
      <c r="U31"/>
      <c r="V31"/>
      <c r="W31"/>
      <c r="X31"/>
      <c r="Y31"/>
      <c r="Z31"/>
    </row>
    <row r="32" spans="1:26" ht="18.75" customHeight="1">
      <c r="A32" s="28" t="s">
        <v>48</v>
      </c>
      <c r="B32" s="34">
        <v>0</v>
      </c>
      <c r="C32" s="34">
        <v>0</v>
      </c>
      <c r="D32" s="34">
        <v>0</v>
      </c>
      <c r="E32" s="34">
        <v>0</v>
      </c>
      <c r="F32" s="34">
        <v>0</v>
      </c>
      <c r="G32" s="34">
        <v>0</v>
      </c>
      <c r="H32" s="34">
        <v>0</v>
      </c>
      <c r="I32" s="34">
        <v>0</v>
      </c>
      <c r="J32" s="34">
        <v>0</v>
      </c>
      <c r="K32" s="34">
        <v>0</v>
      </c>
      <c r="L32" s="34">
        <v>0</v>
      </c>
      <c r="M32" s="34">
        <v>0</v>
      </c>
      <c r="N32" s="34">
        <v>0</v>
      </c>
      <c r="O32" s="35">
        <f t="shared" si="9"/>
        <v>0</v>
      </c>
      <c r="P32"/>
      <c r="Q32"/>
      <c r="R32"/>
      <c r="S32"/>
      <c r="T32"/>
      <c r="U32"/>
      <c r="V32"/>
      <c r="W32"/>
      <c r="X32"/>
      <c r="Y32"/>
      <c r="Z32"/>
    </row>
    <row r="33" spans="1:26" ht="18.75" customHeight="1">
      <c r="A33" s="28" t="s">
        <v>49</v>
      </c>
      <c r="B33" s="34">
        <v>0</v>
      </c>
      <c r="C33" s="34">
        <v>0</v>
      </c>
      <c r="D33" s="34">
        <v>0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34">
        <v>0</v>
      </c>
      <c r="O33" s="34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12" t="s">
        <v>50</v>
      </c>
      <c r="B34" s="34">
        <v>0</v>
      </c>
      <c r="C34" s="34">
        <v>0</v>
      </c>
      <c r="D34" s="34">
        <v>616000</v>
      </c>
      <c r="E34" s="34">
        <v>0</v>
      </c>
      <c r="F34" s="34">
        <v>0</v>
      </c>
      <c r="G34" s="34">
        <v>0</v>
      </c>
      <c r="H34" s="34">
        <v>241000</v>
      </c>
      <c r="I34" s="34">
        <v>0</v>
      </c>
      <c r="J34" s="34">
        <v>0</v>
      </c>
      <c r="K34" s="34">
        <v>0</v>
      </c>
      <c r="L34" s="34">
        <v>0</v>
      </c>
      <c r="M34" s="34">
        <v>0</v>
      </c>
      <c r="N34" s="34">
        <v>0</v>
      </c>
      <c r="O34" s="34">
        <f t="shared" si="9"/>
        <v>857000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12" t="s">
        <v>51</v>
      </c>
      <c r="B35" s="34">
        <v>0</v>
      </c>
      <c r="C35" s="34">
        <v>0</v>
      </c>
      <c r="D35" s="34">
        <v>-616000</v>
      </c>
      <c r="E35" s="34">
        <v>0</v>
      </c>
      <c r="F35" s="34">
        <v>0</v>
      </c>
      <c r="G35" s="34">
        <v>0</v>
      </c>
      <c r="H35" s="34">
        <v>-241000</v>
      </c>
      <c r="I35" s="34">
        <v>0</v>
      </c>
      <c r="J35" s="34">
        <v>0</v>
      </c>
      <c r="K35" s="34">
        <v>0</v>
      </c>
      <c r="L35" s="34">
        <v>0</v>
      </c>
      <c r="M35" s="34">
        <v>0</v>
      </c>
      <c r="N35" s="34">
        <v>0</v>
      </c>
      <c r="O35" s="34">
        <f t="shared" si="9"/>
        <v>-857000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12" t="s">
        <v>52</v>
      </c>
      <c r="B36" s="34">
        <v>0</v>
      </c>
      <c r="C36" s="34">
        <v>0</v>
      </c>
      <c r="D36" s="34">
        <v>0</v>
      </c>
      <c r="E36" s="34">
        <v>0</v>
      </c>
      <c r="F36" s="34">
        <v>0</v>
      </c>
      <c r="G36" s="34">
        <v>0</v>
      </c>
      <c r="H36" s="34">
        <v>0</v>
      </c>
      <c r="I36" s="34">
        <v>0</v>
      </c>
      <c r="J36" s="34">
        <v>0</v>
      </c>
      <c r="K36" s="34">
        <v>0</v>
      </c>
      <c r="L36" s="34">
        <v>0</v>
      </c>
      <c r="M36" s="34">
        <v>0</v>
      </c>
      <c r="N36" s="34">
        <v>0</v>
      </c>
      <c r="O36" s="34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2" t="s">
        <v>53</v>
      </c>
      <c r="B37" s="34">
        <v>0</v>
      </c>
      <c r="C37" s="34">
        <v>0</v>
      </c>
      <c r="D37" s="34">
        <v>0</v>
      </c>
      <c r="E37" s="34">
        <v>0</v>
      </c>
      <c r="F37" s="34">
        <v>0</v>
      </c>
      <c r="G37" s="34">
        <v>0</v>
      </c>
      <c r="H37" s="34">
        <v>0</v>
      </c>
      <c r="I37" s="34">
        <v>0</v>
      </c>
      <c r="J37" s="34">
        <v>0</v>
      </c>
      <c r="K37" s="34">
        <v>0</v>
      </c>
      <c r="L37" s="34">
        <v>0</v>
      </c>
      <c r="M37" s="34">
        <v>0</v>
      </c>
      <c r="N37" s="34">
        <v>0</v>
      </c>
      <c r="O37" s="34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6" t="s">
        <v>54</v>
      </c>
      <c r="B39" s="36">
        <v>0</v>
      </c>
      <c r="C39" s="36">
        <v>0</v>
      </c>
      <c r="D39" s="36">
        <v>0</v>
      </c>
      <c r="E39" s="36">
        <v>0</v>
      </c>
      <c r="F39" s="36">
        <v>0</v>
      </c>
      <c r="G39" s="36">
        <v>0</v>
      </c>
      <c r="H39" s="36">
        <v>0</v>
      </c>
      <c r="I39" s="36">
        <v>0</v>
      </c>
      <c r="J39" s="36">
        <v>0</v>
      </c>
      <c r="K39" s="36">
        <v>0</v>
      </c>
      <c r="L39" s="36">
        <v>0</v>
      </c>
      <c r="M39" s="36">
        <v>0</v>
      </c>
      <c r="N39" s="36">
        <v>0</v>
      </c>
      <c r="O39" s="34">
        <f t="shared" si="9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26" t="s">
        <v>55</v>
      </c>
      <c r="B40" s="36">
        <v>0</v>
      </c>
      <c r="C40" s="36">
        <v>0</v>
      </c>
      <c r="D40" s="36">
        <v>0</v>
      </c>
      <c r="E40" s="36">
        <v>0</v>
      </c>
      <c r="F40" s="36">
        <v>0</v>
      </c>
      <c r="G40" s="36">
        <v>0</v>
      </c>
      <c r="H40" s="36">
        <v>0</v>
      </c>
      <c r="I40" s="36">
        <v>0</v>
      </c>
      <c r="J40" s="36">
        <v>0</v>
      </c>
      <c r="K40" s="36">
        <v>0</v>
      </c>
      <c r="L40" s="36">
        <v>0</v>
      </c>
      <c r="M40" s="36">
        <v>0</v>
      </c>
      <c r="N40" s="36">
        <v>0</v>
      </c>
      <c r="O40" s="34">
        <f t="shared" si="9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2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4"/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4" t="s">
        <v>56</v>
      </c>
      <c r="B42" s="37">
        <f>+B17+B25</f>
        <v>1001501.5900000001</v>
      </c>
      <c r="C42" s="37">
        <f aca="true" t="shared" si="11" ref="C42:N42">+C17+C25</f>
        <v>788023.29</v>
      </c>
      <c r="D42" s="37">
        <f t="shared" si="11"/>
        <v>623007.0900000001</v>
      </c>
      <c r="E42" s="37">
        <f t="shared" si="11"/>
        <v>209148.69999999998</v>
      </c>
      <c r="F42" s="37">
        <f t="shared" si="11"/>
        <v>715882.11</v>
      </c>
      <c r="G42" s="37">
        <f t="shared" si="11"/>
        <v>964871.3699999999</v>
      </c>
      <c r="H42" s="37">
        <f t="shared" si="11"/>
        <v>250474.11</v>
      </c>
      <c r="I42" s="37">
        <f t="shared" si="11"/>
        <v>738026.2699999999</v>
      </c>
      <c r="J42" s="37">
        <f t="shared" si="11"/>
        <v>659191.0200000001</v>
      </c>
      <c r="K42" s="37">
        <f t="shared" si="11"/>
        <v>892378.7300000001</v>
      </c>
      <c r="L42" s="37">
        <f t="shared" si="11"/>
        <v>817589.07</v>
      </c>
      <c r="M42" s="37">
        <f t="shared" si="11"/>
        <v>468870.85</v>
      </c>
      <c r="N42" s="37">
        <f t="shared" si="11"/>
        <v>221421.2</v>
      </c>
      <c r="O42" s="37">
        <f>SUM(B42:N42)</f>
        <v>8350385.400000001</v>
      </c>
      <c r="P42"/>
      <c r="Q42"/>
      <c r="R42"/>
      <c r="S42"/>
      <c r="T42"/>
      <c r="U42"/>
      <c r="V42"/>
      <c r="W42"/>
      <c r="X42"/>
      <c r="Y42"/>
      <c r="Z42"/>
    </row>
    <row r="43" spans="1:19" ht="18.75" customHeight="1">
      <c r="A43" s="38" t="s">
        <v>57</v>
      </c>
      <c r="B43" s="34">
        <v>0</v>
      </c>
      <c r="C43" s="34">
        <v>0</v>
      </c>
      <c r="D43" s="34">
        <v>0</v>
      </c>
      <c r="E43" s="34">
        <v>0</v>
      </c>
      <c r="F43" s="34">
        <v>0</v>
      </c>
      <c r="G43" s="34">
        <v>0</v>
      </c>
      <c r="H43" s="34">
        <v>0</v>
      </c>
      <c r="I43" s="34">
        <v>0</v>
      </c>
      <c r="J43" s="34">
        <v>0</v>
      </c>
      <c r="K43" s="34">
        <v>0</v>
      </c>
      <c r="L43" s="34">
        <v>0</v>
      </c>
      <c r="M43" s="34">
        <v>0</v>
      </c>
      <c r="N43" s="34">
        <v>0</v>
      </c>
      <c r="O43" s="16">
        <f t="shared" si="9"/>
        <v>0</v>
      </c>
      <c r="P43"/>
      <c r="Q43"/>
      <c r="R43"/>
      <c r="S43"/>
    </row>
    <row r="44" spans="1:19" ht="18.75" customHeight="1">
      <c r="A44" s="38" t="s">
        <v>58</v>
      </c>
      <c r="B44" s="34">
        <v>0</v>
      </c>
      <c r="C44" s="34">
        <v>0</v>
      </c>
      <c r="D44" s="34">
        <v>0</v>
      </c>
      <c r="E44" s="34">
        <v>0</v>
      </c>
      <c r="F44" s="34">
        <v>0</v>
      </c>
      <c r="G44" s="34">
        <v>0</v>
      </c>
      <c r="H44" s="34">
        <v>0</v>
      </c>
      <c r="I44" s="34">
        <v>0</v>
      </c>
      <c r="J44" s="34">
        <v>0</v>
      </c>
      <c r="K44" s="34">
        <v>0</v>
      </c>
      <c r="L44" s="34">
        <v>0</v>
      </c>
      <c r="M44" s="34">
        <v>0</v>
      </c>
      <c r="N44" s="34">
        <v>0</v>
      </c>
      <c r="O44" s="16">
        <f t="shared" si="9"/>
        <v>0</v>
      </c>
      <c r="P44"/>
      <c r="Q44" s="44"/>
      <c r="R44"/>
      <c r="S44"/>
    </row>
    <row r="45" spans="1:19" ht="15.75">
      <c r="A45" s="39"/>
      <c r="B45" s="40"/>
      <c r="C45" s="40"/>
      <c r="D45" s="41"/>
      <c r="E45" s="41"/>
      <c r="F45" s="41"/>
      <c r="G45" s="41"/>
      <c r="H45" s="41"/>
      <c r="I45" s="40"/>
      <c r="J45" s="41"/>
      <c r="K45" s="41"/>
      <c r="L45" s="41"/>
      <c r="M45" s="41"/>
      <c r="N45" s="41"/>
      <c r="O45" s="42"/>
      <c r="P45" s="43"/>
      <c r="Q45"/>
      <c r="R45" s="44"/>
      <c r="S45"/>
    </row>
    <row r="46" spans="1:19" ht="12.75" customHeight="1">
      <c r="A46" s="45"/>
      <c r="B46" s="46"/>
      <c r="C46" s="46"/>
      <c r="D46" s="47"/>
      <c r="E46" s="47"/>
      <c r="F46" s="47"/>
      <c r="G46" s="47"/>
      <c r="H46" s="47"/>
      <c r="I46" s="46"/>
      <c r="J46" s="47"/>
      <c r="K46" s="47"/>
      <c r="L46" s="47"/>
      <c r="M46" s="47"/>
      <c r="N46" s="47"/>
      <c r="O46" s="48"/>
      <c r="P46" s="43"/>
      <c r="Q46"/>
      <c r="R46" s="44"/>
      <c r="S46"/>
    </row>
    <row r="47" spans="1:17" ht="15" customHeight="1">
      <c r="A47" s="49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1"/>
      <c r="Q47" s="44"/>
    </row>
    <row r="48" spans="1:17" ht="18.75" customHeight="1">
      <c r="A48" s="14" t="s">
        <v>60</v>
      </c>
      <c r="B48" s="52">
        <f aca="true" t="shared" si="12" ref="B48:O48">SUM(B49:B59)</f>
        <v>1001501.59</v>
      </c>
      <c r="C48" s="52">
        <f t="shared" si="12"/>
        <v>788023.29</v>
      </c>
      <c r="D48" s="52">
        <f t="shared" si="12"/>
        <v>623007.1</v>
      </c>
      <c r="E48" s="52">
        <f t="shared" si="12"/>
        <v>209148.71</v>
      </c>
      <c r="F48" s="52">
        <f t="shared" si="12"/>
        <v>715882.11</v>
      </c>
      <c r="G48" s="52">
        <f t="shared" si="12"/>
        <v>964871.37</v>
      </c>
      <c r="H48" s="52">
        <f t="shared" si="12"/>
        <v>250474.11</v>
      </c>
      <c r="I48" s="52">
        <f t="shared" si="12"/>
        <v>738026.27</v>
      </c>
      <c r="J48" s="52">
        <f t="shared" si="12"/>
        <v>659191.02</v>
      </c>
      <c r="K48" s="52">
        <f t="shared" si="12"/>
        <v>892378.73</v>
      </c>
      <c r="L48" s="52">
        <f t="shared" si="12"/>
        <v>817589.07</v>
      </c>
      <c r="M48" s="52">
        <f t="shared" si="12"/>
        <v>468870.85</v>
      </c>
      <c r="N48" s="52">
        <f t="shared" si="12"/>
        <v>221421.2</v>
      </c>
      <c r="O48" s="37">
        <f t="shared" si="12"/>
        <v>8350385.419999998</v>
      </c>
      <c r="Q48"/>
    </row>
    <row r="49" spans="1:18" ht="18.75" customHeight="1">
      <c r="A49" s="26" t="s">
        <v>61</v>
      </c>
      <c r="B49" s="52">
        <v>833619.99</v>
      </c>
      <c r="C49" s="52">
        <v>599449.67</v>
      </c>
      <c r="D49" s="53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37">
        <f>SUM(B49:N49)</f>
        <v>1433069.6600000001</v>
      </c>
      <c r="P49"/>
      <c r="Q49"/>
      <c r="R49" s="44"/>
    </row>
    <row r="50" spans="1:16" ht="18.75" customHeight="1">
      <c r="A50" s="26" t="s">
        <v>62</v>
      </c>
      <c r="B50" s="53">
        <v>167881.6</v>
      </c>
      <c r="C50" s="53">
        <v>188573.62</v>
      </c>
      <c r="D50" s="53">
        <v>0</v>
      </c>
      <c r="E50" s="53">
        <v>0</v>
      </c>
      <c r="F50" s="53">
        <v>0</v>
      </c>
      <c r="G50" s="53">
        <v>0</v>
      </c>
      <c r="H50" s="53">
        <v>0</v>
      </c>
      <c r="I50" s="53">
        <v>0</v>
      </c>
      <c r="J50" s="53">
        <v>0</v>
      </c>
      <c r="K50" s="53">
        <v>0</v>
      </c>
      <c r="L50" s="53">
        <v>0</v>
      </c>
      <c r="M50" s="53">
        <v>0</v>
      </c>
      <c r="N50" s="53">
        <v>0</v>
      </c>
      <c r="O50" s="37">
        <f aca="true" t="shared" si="13" ref="O50:O59">SUM(B50:N50)</f>
        <v>356455.22</v>
      </c>
      <c r="P50"/>
    </row>
    <row r="51" spans="1:17" ht="18.75" customHeight="1">
      <c r="A51" s="26" t="s">
        <v>63</v>
      </c>
      <c r="B51" s="53">
        <v>0</v>
      </c>
      <c r="C51" s="53">
        <v>0</v>
      </c>
      <c r="D51" s="32">
        <v>623007.1</v>
      </c>
      <c r="E51" s="53">
        <v>0</v>
      </c>
      <c r="F51" s="53">
        <v>0</v>
      </c>
      <c r="G51" s="53">
        <v>0</v>
      </c>
      <c r="H51" s="52">
        <v>250474.11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32">
        <f t="shared" si="13"/>
        <v>873481.21</v>
      </c>
      <c r="Q51"/>
    </row>
    <row r="52" spans="1:18" ht="18.75" customHeight="1">
      <c r="A52" s="26" t="s">
        <v>64</v>
      </c>
      <c r="B52" s="53">
        <v>0</v>
      </c>
      <c r="C52" s="53">
        <v>0</v>
      </c>
      <c r="D52" s="53">
        <v>0</v>
      </c>
      <c r="E52" s="32">
        <v>209148.71</v>
      </c>
      <c r="F52" s="53">
        <v>0</v>
      </c>
      <c r="G52" s="53">
        <v>0</v>
      </c>
      <c r="H52" s="53">
        <v>0</v>
      </c>
      <c r="I52" s="53">
        <v>0</v>
      </c>
      <c r="J52" s="53">
        <v>0</v>
      </c>
      <c r="K52" s="53">
        <v>0</v>
      </c>
      <c r="L52" s="53">
        <v>0</v>
      </c>
      <c r="M52" s="53">
        <v>0</v>
      </c>
      <c r="N52" s="53">
        <v>0</v>
      </c>
      <c r="O52" s="37">
        <f t="shared" si="13"/>
        <v>209148.71</v>
      </c>
      <c r="R52"/>
    </row>
    <row r="53" spans="1:19" ht="18.75" customHeight="1">
      <c r="A53" s="26" t="s">
        <v>65</v>
      </c>
      <c r="B53" s="53">
        <v>0</v>
      </c>
      <c r="C53" s="53">
        <v>0</v>
      </c>
      <c r="D53" s="53">
        <v>0</v>
      </c>
      <c r="E53" s="53">
        <v>0</v>
      </c>
      <c r="F53" s="32">
        <v>715882.11</v>
      </c>
      <c r="G53" s="53">
        <v>0</v>
      </c>
      <c r="H53" s="53">
        <v>0</v>
      </c>
      <c r="I53" s="53">
        <v>0</v>
      </c>
      <c r="J53" s="53">
        <v>0</v>
      </c>
      <c r="K53" s="53">
        <v>0</v>
      </c>
      <c r="L53" s="53">
        <v>0</v>
      </c>
      <c r="M53" s="53">
        <v>0</v>
      </c>
      <c r="N53" s="53">
        <v>0</v>
      </c>
      <c r="O53" s="32">
        <f t="shared" si="13"/>
        <v>715882.11</v>
      </c>
      <c r="S53"/>
    </row>
    <row r="54" spans="1:20" ht="18.75" customHeight="1">
      <c r="A54" s="26" t="s">
        <v>66</v>
      </c>
      <c r="B54" s="53">
        <v>0</v>
      </c>
      <c r="C54" s="53">
        <v>0</v>
      </c>
      <c r="D54" s="53">
        <v>0</v>
      </c>
      <c r="E54" s="53">
        <v>0</v>
      </c>
      <c r="F54" s="53">
        <v>0</v>
      </c>
      <c r="G54" s="52">
        <v>964871.37</v>
      </c>
      <c r="H54" s="53">
        <v>0</v>
      </c>
      <c r="I54" s="53">
        <v>0</v>
      </c>
      <c r="J54" s="53">
        <v>0</v>
      </c>
      <c r="K54" s="53">
        <v>0</v>
      </c>
      <c r="L54" s="53">
        <v>0</v>
      </c>
      <c r="M54" s="53">
        <v>0</v>
      </c>
      <c r="N54" s="53">
        <v>0</v>
      </c>
      <c r="O54" s="37">
        <f t="shared" si="13"/>
        <v>964871.37</v>
      </c>
      <c r="T54"/>
    </row>
    <row r="55" spans="1:21" ht="18.75" customHeight="1">
      <c r="A55" s="26" t="s">
        <v>67</v>
      </c>
      <c r="B55" s="53">
        <v>0</v>
      </c>
      <c r="C55" s="53">
        <v>0</v>
      </c>
      <c r="D55" s="53">
        <v>0</v>
      </c>
      <c r="E55" s="53">
        <v>0</v>
      </c>
      <c r="F55" s="53">
        <v>0</v>
      </c>
      <c r="G55" s="53">
        <v>0</v>
      </c>
      <c r="H55" s="53">
        <v>0</v>
      </c>
      <c r="I55" s="52">
        <v>738026.27</v>
      </c>
      <c r="J55" s="53">
        <v>0</v>
      </c>
      <c r="K55" s="53">
        <v>0</v>
      </c>
      <c r="L55" s="53">
        <v>0</v>
      </c>
      <c r="M55" s="53">
        <v>0</v>
      </c>
      <c r="N55" s="53">
        <v>0</v>
      </c>
      <c r="O55" s="37">
        <f t="shared" si="13"/>
        <v>738026.27</v>
      </c>
      <c r="U55"/>
    </row>
    <row r="56" spans="1:22" ht="18.75" customHeight="1">
      <c r="A56" s="26" t="s">
        <v>68</v>
      </c>
      <c r="B56" s="53">
        <v>0</v>
      </c>
      <c r="C56" s="53">
        <v>0</v>
      </c>
      <c r="D56" s="53">
        <v>0</v>
      </c>
      <c r="E56" s="53">
        <v>0</v>
      </c>
      <c r="F56" s="53">
        <v>0</v>
      </c>
      <c r="G56" s="53">
        <v>0</v>
      </c>
      <c r="H56" s="53">
        <v>0</v>
      </c>
      <c r="I56" s="53">
        <v>0</v>
      </c>
      <c r="J56" s="32">
        <v>659191.02</v>
      </c>
      <c r="K56" s="53">
        <v>0</v>
      </c>
      <c r="L56" s="53">
        <v>0</v>
      </c>
      <c r="M56" s="53">
        <v>0</v>
      </c>
      <c r="N56" s="53">
        <v>0</v>
      </c>
      <c r="O56" s="37">
        <f t="shared" si="13"/>
        <v>659191.02</v>
      </c>
      <c r="V56"/>
    </row>
    <row r="57" spans="1:23" ht="18.75" customHeight="1">
      <c r="A57" s="26" t="s">
        <v>69</v>
      </c>
      <c r="B57" s="53">
        <v>0</v>
      </c>
      <c r="C57" s="53">
        <v>0</v>
      </c>
      <c r="D57" s="53">
        <v>0</v>
      </c>
      <c r="E57" s="53">
        <v>0</v>
      </c>
      <c r="F57" s="53">
        <v>0</v>
      </c>
      <c r="G57" s="53">
        <v>0</v>
      </c>
      <c r="H57" s="53">
        <v>0</v>
      </c>
      <c r="I57" s="53">
        <v>0</v>
      </c>
      <c r="J57" s="53">
        <v>0</v>
      </c>
      <c r="K57" s="32">
        <v>892378.73</v>
      </c>
      <c r="L57" s="32">
        <v>817589.07</v>
      </c>
      <c r="M57" s="53">
        <v>0</v>
      </c>
      <c r="N57" s="53">
        <v>0</v>
      </c>
      <c r="O57" s="37">
        <f t="shared" si="13"/>
        <v>1709967.7999999998</v>
      </c>
      <c r="P57"/>
      <c r="W57"/>
    </row>
    <row r="58" spans="1:25" ht="18.75" customHeight="1">
      <c r="A58" s="26" t="s">
        <v>70</v>
      </c>
      <c r="B58" s="53">
        <v>0</v>
      </c>
      <c r="C58" s="53">
        <v>0</v>
      </c>
      <c r="D58" s="53">
        <v>0</v>
      </c>
      <c r="E58" s="53">
        <v>0</v>
      </c>
      <c r="F58" s="53">
        <v>0</v>
      </c>
      <c r="G58" s="53">
        <v>0</v>
      </c>
      <c r="H58" s="53">
        <v>0</v>
      </c>
      <c r="I58" s="53">
        <v>0</v>
      </c>
      <c r="J58" s="53">
        <v>0</v>
      </c>
      <c r="K58" s="53">
        <v>0</v>
      </c>
      <c r="L58" s="53">
        <v>0</v>
      </c>
      <c r="M58" s="32">
        <v>468870.85</v>
      </c>
      <c r="N58" s="53">
        <v>0</v>
      </c>
      <c r="O58" s="37">
        <f t="shared" si="13"/>
        <v>468870.85</v>
      </c>
      <c r="R58"/>
      <c r="Y58"/>
    </row>
    <row r="59" spans="1:26" ht="18.75" customHeight="1">
      <c r="A59" s="39" t="s">
        <v>71</v>
      </c>
      <c r="B59" s="54">
        <v>0</v>
      </c>
      <c r="C59" s="54">
        <v>0</v>
      </c>
      <c r="D59" s="54">
        <v>0</v>
      </c>
      <c r="E59" s="54">
        <v>0</v>
      </c>
      <c r="F59" s="54">
        <v>0</v>
      </c>
      <c r="G59" s="54">
        <v>0</v>
      </c>
      <c r="H59" s="54">
        <v>0</v>
      </c>
      <c r="I59" s="54">
        <v>0</v>
      </c>
      <c r="J59" s="54">
        <v>0</v>
      </c>
      <c r="K59" s="54">
        <v>0</v>
      </c>
      <c r="L59" s="54">
        <v>0</v>
      </c>
      <c r="M59" s="54">
        <v>0</v>
      </c>
      <c r="N59" s="55">
        <v>221421.2</v>
      </c>
      <c r="O59" s="56">
        <f t="shared" si="13"/>
        <v>221421.2</v>
      </c>
      <c r="P59"/>
      <c r="S59"/>
      <c r="Z59"/>
    </row>
    <row r="60" spans="1:12" ht="21" customHeight="1">
      <c r="A60" s="57" t="s">
        <v>59</v>
      </c>
      <c r="B60" s="58"/>
      <c r="C60" s="58"/>
      <c r="D60"/>
      <c r="E60"/>
      <c r="F60"/>
      <c r="G60"/>
      <c r="H60" s="59"/>
      <c r="I60" s="59"/>
      <c r="J60"/>
      <c r="K60"/>
      <c r="L60"/>
    </row>
    <row r="61" spans="1:14" ht="15.75">
      <c r="A61" s="68"/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</row>
    <row r="62" spans="2:12" ht="14.25">
      <c r="B62" s="58"/>
      <c r="C62" s="58"/>
      <c r="D62"/>
      <c r="E62"/>
      <c r="F62"/>
      <c r="G62"/>
      <c r="H62" s="59"/>
      <c r="I62" s="59"/>
      <c r="J62"/>
      <c r="K62"/>
      <c r="L62"/>
    </row>
    <row r="63" spans="2:12" ht="14.25">
      <c r="B63" s="58"/>
      <c r="C63" s="58"/>
      <c r="D63"/>
      <c r="E63"/>
      <c r="F63"/>
      <c r="G63"/>
      <c r="H63"/>
      <c r="I63"/>
      <c r="J63"/>
      <c r="K63"/>
      <c r="L63"/>
    </row>
    <row r="64" spans="2:12" ht="14.25">
      <c r="B64"/>
      <c r="C64"/>
      <c r="D64"/>
      <c r="E64"/>
      <c r="F64"/>
      <c r="G64"/>
      <c r="H64" s="60"/>
      <c r="I64" s="60"/>
      <c r="J64" s="61"/>
      <c r="K64" s="61"/>
      <c r="L64" s="61"/>
    </row>
    <row r="65" spans="2:12" ht="14.25">
      <c r="B65"/>
      <c r="C65"/>
      <c r="D65"/>
      <c r="E65"/>
      <c r="F65"/>
      <c r="G65"/>
      <c r="H65"/>
      <c r="I65"/>
      <c r="J65"/>
      <c r="K65"/>
      <c r="L65"/>
    </row>
    <row r="66" spans="2:12" ht="14.25">
      <c r="B66"/>
      <c r="C66"/>
      <c r="D66"/>
      <c r="E66"/>
      <c r="F66"/>
      <c r="G66"/>
      <c r="H66"/>
      <c r="I66"/>
      <c r="J66"/>
      <c r="K66"/>
      <c r="L66"/>
    </row>
    <row r="67" spans="2:12" ht="14.25">
      <c r="B67"/>
      <c r="C67"/>
      <c r="D67"/>
      <c r="E67"/>
      <c r="F67"/>
      <c r="G67"/>
      <c r="H67"/>
      <c r="I67"/>
      <c r="J67"/>
      <c r="K67"/>
      <c r="L67"/>
    </row>
    <row r="68" spans="2:12" ht="14.25">
      <c r="B68"/>
      <c r="C68"/>
      <c r="D68"/>
      <c r="E68"/>
      <c r="F68"/>
      <c r="G68"/>
      <c r="H68"/>
      <c r="I68"/>
      <c r="J68"/>
      <c r="K68"/>
      <c r="L68"/>
    </row>
    <row r="69" spans="2:12" ht="14.25">
      <c r="B69"/>
      <c r="C69"/>
      <c r="D69"/>
      <c r="E69"/>
      <c r="F69"/>
      <c r="G69"/>
      <c r="H69"/>
      <c r="I69"/>
      <c r="J69"/>
      <c r="K69"/>
      <c r="L69"/>
    </row>
    <row r="70" spans="2:12" ht="14.25">
      <c r="B70"/>
      <c r="C70"/>
      <c r="D70"/>
      <c r="E70"/>
      <c r="F70"/>
      <c r="G70"/>
      <c r="H70"/>
      <c r="I70"/>
      <c r="J70"/>
      <c r="K70"/>
      <c r="L70"/>
    </row>
    <row r="71" ht="14.25">
      <c r="K71"/>
    </row>
    <row r="72" ht="14.25">
      <c r="L72"/>
    </row>
    <row r="73" ht="14.25">
      <c r="M73"/>
    </row>
    <row r="74" ht="14.25">
      <c r="N74"/>
    </row>
    <row r="103" spans="2:14" ht="14.25">
      <c r="B103">
        <v>0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</row>
  </sheetData>
  <sheetProtection/>
  <mergeCells count="6">
    <mergeCell ref="A1:O1"/>
    <mergeCell ref="A2:O2"/>
    <mergeCell ref="A4:A6"/>
    <mergeCell ref="B4:N4"/>
    <mergeCell ref="O4:O6"/>
    <mergeCell ref="A61:N61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2019-11-11T18:00:58Z</dcterms:modified>
  <cp:category/>
  <cp:version/>
  <cp:contentType/>
  <cp:contentStatus/>
</cp:coreProperties>
</file>