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<sst xmlns="http://schemas.openxmlformats.org/spreadsheetml/2006/main" count="77" uniqueCount="74">
  <si>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</si>
  <si>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</si>
  <si>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</si>
  <si>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</si>
  <si>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</si>
  <si>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</si>
  <si>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</si>
  <si>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</si>
  <si>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</si>
  <si>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</si>
  <si>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</si>
  <si>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</si>
  <si>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</si>
  <si>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</si>
  <si>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</si>
  <si>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</si>
  <si>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</si>
  <si>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</si>
  <si>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</si>
  <si>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</si>
  <si>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</si>
  <si>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</si>
  <si>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</si>
  <si>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</si>
  <si>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</si>
  <si>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</si>
  <si>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</si>
  <si>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</si>
  <si>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</si>
  <si>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</si>
  <si>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</si>
  <si>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</si>
  <si>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</si>
  <si>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</si>
  <si>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</si>
  <si>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</si>
  <si>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</si>
  <si>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</si>
  <si>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</si>
  <si>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</si>
  <si>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</si>
  <si>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</si>
  <si>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</si>
  <si>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</si>
  <si>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</si>
  <si>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</si>
  <si>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</si>
  <si>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</si>
  <si>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</si>
  <si>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</si>
  <si>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</si>
  <si>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</si>
  <si>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</si>
  <si>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</si>
  <si>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</si>
  <si>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</si>
  <si>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</si>
  <si>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</si>
  <si>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</si>
  <si>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</si>
  <si>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</si>
  <si>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</si>
  <si>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</si>
  <si>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</si>
  <si>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</si>
  <si>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</si>
  <si>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</si>
  <si>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</si>
  <si>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</si>
  <si>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</si>
  <si>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</si>
  <si>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</si>
  <si>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</si>
  <si>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03/11/19 - VENCIMENTO 08/11/19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</si>
</sst>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189353</v>
      </c>
      <c r="C7" s="9">
        <f t="shared" si="0"/>
        <v>124561</v>
      </c>
      <c r="D7" s="9">
        <f t="shared" si="0"/>
        <v>145126</v>
      </c>
      <c r="E7" s="9">
        <f t="shared" si="0"/>
        <v>24400</v>
      </c>
      <c r="F7" s="9">
        <f t="shared" si="0"/>
        <v>130132</v>
      </c>
      <c r="G7" s="9">
        <f t="shared" si="0"/>
        <v>197732</v>
      </c>
      <c r="H7" s="9">
        <f t="shared" si="0"/>
        <v>20304</v>
      </c>
      <c r="I7" s="9">
        <f t="shared" si="0"/>
        <v>127592</v>
      </c>
      <c r="J7" s="9">
        <f t="shared" si="0"/>
        <v>127125</v>
      </c>
      <c r="K7" s="9">
        <f t="shared" si="0"/>
        <v>188712</v>
      </c>
      <c r="L7" s="9">
        <f t="shared" si="0"/>
        <v>159263</v>
      </c>
      <c r="M7" s="9">
        <f t="shared" si="0"/>
        <v>49829</v>
      </c>
      <c r="N7" s="9">
        <f t="shared" si="0"/>
        <v>31696</v>
      </c>
      <c r="O7" s="9">
        <f t="shared" si="0"/>
        <v>1515825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11402</v>
      </c>
      <c r="C8" s="11">
        <f t="shared" si="1"/>
        <v>10047</v>
      </c>
      <c r="D8" s="11">
        <f t="shared" si="1"/>
        <v>8041</v>
      </c>
      <c r="E8" s="11">
        <f t="shared" si="1"/>
        <v>1183</v>
      </c>
      <c r="F8" s="11">
        <f t="shared" si="1"/>
        <v>7155</v>
      </c>
      <c r="G8" s="11">
        <f t="shared" si="1"/>
        <v>12019</v>
      </c>
      <c r="H8" s="11">
        <f t="shared" si="1"/>
        <v>1374</v>
      </c>
      <c r="I8" s="11">
        <f t="shared" si="1"/>
        <v>10078</v>
      </c>
      <c r="J8" s="11">
        <f t="shared" si="1"/>
        <v>8835</v>
      </c>
      <c r="K8" s="11">
        <f t="shared" si="1"/>
        <v>9074</v>
      </c>
      <c r="L8" s="11">
        <f t="shared" si="1"/>
        <v>7984</v>
      </c>
      <c r="M8" s="11">
        <f t="shared" si="1"/>
        <v>3138</v>
      </c>
      <c r="N8" s="11">
        <f t="shared" si="1"/>
        <v>2014</v>
      </c>
      <c r="O8" s="11">
        <f t="shared" si="1"/>
        <v>92344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11402</v>
      </c>
      <c r="C9" s="11">
        <v>10047</v>
      </c>
      <c r="D9" s="11">
        <v>8041</v>
      </c>
      <c r="E9" s="11">
        <v>1183</v>
      </c>
      <c r="F9" s="11">
        <v>7155</v>
      </c>
      <c r="G9" s="11">
        <v>12019</v>
      </c>
      <c r="H9" s="11">
        <v>1371</v>
      </c>
      <c r="I9" s="11">
        <v>10078</v>
      </c>
      <c r="J9" s="11">
        <v>8835</v>
      </c>
      <c r="K9" s="11">
        <v>9072</v>
      </c>
      <c r="L9" s="11">
        <v>7984</v>
      </c>
      <c r="M9" s="11">
        <v>3132</v>
      </c>
      <c r="N9" s="11">
        <v>2014</v>
      </c>
      <c r="O9" s="11">
        <f>SUM(B9:N9)</f>
        <v>92333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3</v>
      </c>
      <c r="I10" s="13">
        <v>0</v>
      </c>
      <c r="J10" s="13">
        <v>0</v>
      </c>
      <c r="K10" s="13">
        <v>2</v>
      </c>
      <c r="L10" s="13">
        <v>0</v>
      </c>
      <c r="M10" s="13">
        <v>6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177951</v>
      </c>
      <c r="C11" s="13">
        <v>114514</v>
      </c>
      <c r="D11" s="13">
        <v>137085</v>
      </c>
      <c r="E11" s="13">
        <v>23217</v>
      </c>
      <c r="F11" s="13">
        <v>122977</v>
      </c>
      <c r="G11" s="13">
        <v>185713</v>
      </c>
      <c r="H11" s="13">
        <v>18930</v>
      </c>
      <c r="I11" s="13">
        <v>117514</v>
      </c>
      <c r="J11" s="13">
        <v>118290</v>
      </c>
      <c r="K11" s="13">
        <v>179638</v>
      </c>
      <c r="L11" s="13">
        <v>151279</v>
      </c>
      <c r="M11" s="13">
        <v>46691</v>
      </c>
      <c r="N11" s="13">
        <v>29682</v>
      </c>
      <c r="O11" s="11">
        <f>SUM(B11:N11)</f>
        <v>1423481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1.020242185705929</v>
      </c>
      <c r="C15" s="19">
        <v>1.035713893685488</v>
      </c>
      <c r="D15" s="19">
        <v>0.979560332685415</v>
      </c>
      <c r="E15" s="19">
        <v>0.895333519776559</v>
      </c>
      <c r="F15" s="19">
        <v>1.030263036506922</v>
      </c>
      <c r="G15" s="19">
        <v>1.085861267919559</v>
      </c>
      <c r="H15" s="19">
        <v>1.606030515834195</v>
      </c>
      <c r="I15" s="19">
        <v>1.003311699544301</v>
      </c>
      <c r="J15" s="19">
        <v>1.052394480820603</v>
      </c>
      <c r="K15" s="19">
        <v>0.971833599974952</v>
      </c>
      <c r="L15" s="19">
        <v>0.995618228746322</v>
      </c>
      <c r="M15" s="19">
        <v>1.117101254686752</v>
      </c>
      <c r="N15" s="19">
        <v>0.963237362481693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471679.76999999996</v>
      </c>
      <c r="C17" s="24">
        <f aca="true" t="shared" si="2" ref="C17:O17">C18+C19+C20+C21+C22+C23</f>
        <v>337379.04</v>
      </c>
      <c r="D17" s="24">
        <f t="shared" si="2"/>
        <v>297382.62</v>
      </c>
      <c r="E17" s="24">
        <f t="shared" si="2"/>
        <v>75940.12</v>
      </c>
      <c r="F17" s="24">
        <f t="shared" si="2"/>
        <v>338779.07</v>
      </c>
      <c r="G17" s="24">
        <f t="shared" si="2"/>
        <v>435066.64</v>
      </c>
      <c r="H17" s="24">
        <f t="shared" si="2"/>
        <v>81548.47</v>
      </c>
      <c r="I17" s="24">
        <f t="shared" si="2"/>
        <v>312764.22</v>
      </c>
      <c r="J17" s="24">
        <f t="shared" si="2"/>
        <v>340542.66000000003</v>
      </c>
      <c r="K17" s="24">
        <f t="shared" si="2"/>
        <v>448046.51</v>
      </c>
      <c r="L17" s="24">
        <f t="shared" si="2"/>
        <v>432510.76</v>
      </c>
      <c r="M17" s="24">
        <f t="shared" si="2"/>
        <v>196711.83</v>
      </c>
      <c r="N17" s="24">
        <f t="shared" si="2"/>
        <v>91722.70000000001</v>
      </c>
      <c r="O17" s="24">
        <f t="shared" si="2"/>
        <v>3860074.41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423052.47</v>
      </c>
      <c r="C18" s="22">
        <f t="shared" si="3"/>
        <v>287424.51</v>
      </c>
      <c r="D18" s="22">
        <f t="shared" si="3"/>
        <v>293618.92</v>
      </c>
      <c r="E18" s="22">
        <f t="shared" si="3"/>
        <v>84450.84</v>
      </c>
      <c r="F18" s="22">
        <f t="shared" si="3"/>
        <v>305055.43</v>
      </c>
      <c r="G18" s="22">
        <f t="shared" si="3"/>
        <v>381049.34</v>
      </c>
      <c r="H18" s="22">
        <f t="shared" si="3"/>
        <v>52463.51</v>
      </c>
      <c r="I18" s="22">
        <f t="shared" si="3"/>
        <v>292083.61</v>
      </c>
      <c r="J18" s="22">
        <f t="shared" si="3"/>
        <v>292908.71</v>
      </c>
      <c r="K18" s="22">
        <f t="shared" si="3"/>
        <v>411278.93</v>
      </c>
      <c r="L18" s="22">
        <f t="shared" si="3"/>
        <v>395035.95</v>
      </c>
      <c r="M18" s="22">
        <f t="shared" si="3"/>
        <v>142785</v>
      </c>
      <c r="N18" s="22">
        <f t="shared" si="3"/>
        <v>82079.96</v>
      </c>
      <c r="O18" s="27">
        <f aca="true" t="shared" si="4" ref="O18:O23">SUM(B18:N18)</f>
        <v>3443287.18</v>
      </c>
    </row>
    <row r="19" spans="1:23" ht="18.75" customHeight="1">
      <c r="A19" s="26" t="s">
        <v>36</v>
      </c>
      <c r="B19" s="16">
        <f>IF(B15&lt;&gt;0,ROUND((B15-1)*B18,2),0)</f>
        <v>8563.51</v>
      </c>
      <c r="C19" s="22">
        <f aca="true" t="shared" si="5" ref="C19:N19">IF(C15&lt;&gt;0,ROUND((C15-1)*C18,2),0)</f>
        <v>10265.05</v>
      </c>
      <c r="D19" s="22">
        <f t="shared" si="5"/>
        <v>-6001.47</v>
      </c>
      <c r="E19" s="22">
        <f t="shared" si="5"/>
        <v>-8839.17</v>
      </c>
      <c r="F19" s="22">
        <f t="shared" si="5"/>
        <v>9231.9</v>
      </c>
      <c r="G19" s="22">
        <f t="shared" si="5"/>
        <v>32717.38</v>
      </c>
      <c r="H19" s="22">
        <f t="shared" si="5"/>
        <v>31794.49</v>
      </c>
      <c r="I19" s="22">
        <f t="shared" si="5"/>
        <v>967.29</v>
      </c>
      <c r="J19" s="22">
        <f t="shared" si="5"/>
        <v>15346.8</v>
      </c>
      <c r="K19" s="22">
        <f t="shared" si="5"/>
        <v>-11584.25</v>
      </c>
      <c r="L19" s="22">
        <f t="shared" si="5"/>
        <v>-1730.96</v>
      </c>
      <c r="M19" s="22">
        <f t="shared" si="5"/>
        <v>16720.3</v>
      </c>
      <c r="N19" s="22">
        <f t="shared" si="5"/>
        <v>-3017.48</v>
      </c>
      <c r="O19" s="27">
        <f t="shared" si="4"/>
        <v>94433.39</v>
      </c>
      <c r="W19" s="63"/>
    </row>
    <row r="20" spans="1:15" ht="18.75" customHeight="1">
      <c r="A20" s="26" t="s">
        <v>37</v>
      </c>
      <c r="B20" s="22">
        <v>31226.56</v>
      </c>
      <c r="C20" s="22">
        <v>24753.24</v>
      </c>
      <c r="D20" s="22">
        <v>11522.54</v>
      </c>
      <c r="E20" s="22">
        <v>3974.24</v>
      </c>
      <c r="F20" s="22">
        <v>14158.13</v>
      </c>
      <c r="G20" s="22">
        <v>20866.17</v>
      </c>
      <c r="H20" s="22">
        <v>4568.47</v>
      </c>
      <c r="I20" s="22">
        <v>15950</v>
      </c>
      <c r="J20" s="22">
        <v>16607.53</v>
      </c>
      <c r="K20" s="22">
        <v>29742.41</v>
      </c>
      <c r="L20" s="22">
        <v>24783.43</v>
      </c>
      <c r="M20" s="22">
        <v>13131.8</v>
      </c>
      <c r="N20" s="22">
        <v>5726.23</v>
      </c>
      <c r="O20" s="27">
        <f t="shared" si="4"/>
        <v>217010.75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-11276.4</v>
      </c>
      <c r="C22" s="22">
        <v>-2607.2</v>
      </c>
      <c r="D22" s="22">
        <v>-14731.2</v>
      </c>
      <c r="E22" s="22">
        <v>-4761.6</v>
      </c>
      <c r="F22" s="22">
        <v>-6398.4</v>
      </c>
      <c r="G22" s="22">
        <v>-5952</v>
      </c>
      <c r="H22" s="22">
        <v>-7278</v>
      </c>
      <c r="I22" s="22">
        <v>0</v>
      </c>
      <c r="J22" s="22">
        <v>-7291.2</v>
      </c>
      <c r="K22" s="22">
        <v>-6359.47</v>
      </c>
      <c r="L22" s="22">
        <v>-7918.67</v>
      </c>
      <c r="M22" s="22">
        <v>0</v>
      </c>
      <c r="N22" s="22">
        <v>0</v>
      </c>
      <c r="O22" s="27">
        <f t="shared" si="4"/>
        <v>-74574.14</v>
      </c>
    </row>
    <row r="23" spans="1:26" ht="18.75" customHeight="1">
      <c r="A23" s="26" t="s">
        <v>40</v>
      </c>
      <c r="B23" s="22">
        <v>18745.64</v>
      </c>
      <c r="C23" s="22">
        <v>16175.45</v>
      </c>
      <c r="D23" s="22">
        <v>12973.83</v>
      </c>
      <c r="E23" s="22">
        <v>1115.81</v>
      </c>
      <c r="F23" s="22">
        <v>15364.02</v>
      </c>
      <c r="G23" s="22">
        <v>5017.76</v>
      </c>
      <c r="H23" s="22">
        <v>0</v>
      </c>
      <c r="I23" s="22">
        <v>3763.32</v>
      </c>
      <c r="J23" s="22">
        <v>22970.82</v>
      </c>
      <c r="K23" s="22">
        <v>23600.9</v>
      </c>
      <c r="L23" s="22">
        <v>20973.02</v>
      </c>
      <c r="M23" s="22">
        <v>24074.73</v>
      </c>
      <c r="N23" s="22">
        <v>5566</v>
      </c>
      <c r="O23" s="27">
        <f t="shared" si="4"/>
        <v>170341.3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-49028.6</v>
      </c>
      <c r="C25" s="31">
        <f>+C26+C28+C39+C40+C43-C44</f>
        <v>-43202.1</v>
      </c>
      <c r="D25" s="31">
        <f t="shared" si="6"/>
        <v>-34576.3</v>
      </c>
      <c r="E25" s="31">
        <f t="shared" si="6"/>
        <v>-5086.9</v>
      </c>
      <c r="F25" s="31">
        <f t="shared" si="6"/>
        <v>-30766.5</v>
      </c>
      <c r="G25" s="31">
        <f t="shared" si="6"/>
        <v>-51681.7</v>
      </c>
      <c r="H25" s="31">
        <f t="shared" si="6"/>
        <v>-5895.3</v>
      </c>
      <c r="I25" s="31">
        <f t="shared" si="6"/>
        <v>-43335.4</v>
      </c>
      <c r="J25" s="31">
        <f t="shared" si="6"/>
        <v>-37990.5</v>
      </c>
      <c r="K25" s="31">
        <f t="shared" si="6"/>
        <v>-39009.6</v>
      </c>
      <c r="L25" s="31">
        <f t="shared" si="6"/>
        <v>-34331.2</v>
      </c>
      <c r="M25" s="31">
        <f t="shared" si="6"/>
        <v>-13467.6</v>
      </c>
      <c r="N25" s="31">
        <f t="shared" si="6"/>
        <v>-8660.2</v>
      </c>
      <c r="O25" s="31">
        <f t="shared" si="6"/>
        <v>-397031.89999999997</v>
      </c>
    </row>
    <row r="26" spans="1:15" ht="18.75" customHeight="1">
      <c r="A26" s="26" t="s">
        <v>42</v>
      </c>
      <c r="B26" s="32">
        <f>+B27</f>
        <v>-49028.6</v>
      </c>
      <c r="C26" s="32">
        <f>+C27</f>
        <v>-43202.1</v>
      </c>
      <c r="D26" s="32">
        <f aca="true" t="shared" si="7" ref="D26:O26">+D27</f>
        <v>-34576.3</v>
      </c>
      <c r="E26" s="32">
        <f t="shared" si="7"/>
        <v>-5086.9</v>
      </c>
      <c r="F26" s="32">
        <f t="shared" si="7"/>
        <v>-30766.5</v>
      </c>
      <c r="G26" s="32">
        <f t="shared" si="7"/>
        <v>-51681.7</v>
      </c>
      <c r="H26" s="32">
        <f t="shared" si="7"/>
        <v>-5895.3</v>
      </c>
      <c r="I26" s="32">
        <f t="shared" si="7"/>
        <v>-43335.4</v>
      </c>
      <c r="J26" s="32">
        <f t="shared" si="7"/>
        <v>-37990.5</v>
      </c>
      <c r="K26" s="32">
        <f t="shared" si="7"/>
        <v>-39009.6</v>
      </c>
      <c r="L26" s="32">
        <f t="shared" si="7"/>
        <v>-34331.2</v>
      </c>
      <c r="M26" s="32">
        <f t="shared" si="7"/>
        <v>-13467.6</v>
      </c>
      <c r="N26" s="32">
        <f t="shared" si="7"/>
        <v>-8660.2</v>
      </c>
      <c r="O26" s="32">
        <f t="shared" si="7"/>
        <v>-397031.89999999997</v>
      </c>
    </row>
    <row r="27" spans="1:26" ht="18.75" customHeight="1">
      <c r="A27" s="28" t="s">
        <v>43</v>
      </c>
      <c r="B27" s="16">
        <f>ROUND((-B9)*$G$3,2)</f>
        <v>-49028.6</v>
      </c>
      <c r="C27" s="16">
        <f aca="true" t="shared" si="8" ref="C27:N27">ROUND((-C9)*$G$3,2)</f>
        <v>-43202.1</v>
      </c>
      <c r="D27" s="16">
        <f t="shared" si="8"/>
        <v>-34576.3</v>
      </c>
      <c r="E27" s="16">
        <f t="shared" si="8"/>
        <v>-5086.9</v>
      </c>
      <c r="F27" s="16">
        <f t="shared" si="8"/>
        <v>-30766.5</v>
      </c>
      <c r="G27" s="16">
        <f t="shared" si="8"/>
        <v>-51681.7</v>
      </c>
      <c r="H27" s="16">
        <f t="shared" si="8"/>
        <v>-5895.3</v>
      </c>
      <c r="I27" s="16">
        <f t="shared" si="8"/>
        <v>-43335.4</v>
      </c>
      <c r="J27" s="16">
        <f t="shared" si="8"/>
        <v>-37990.5</v>
      </c>
      <c r="K27" s="16">
        <f t="shared" si="8"/>
        <v>-39009.6</v>
      </c>
      <c r="L27" s="16">
        <f t="shared" si="8"/>
        <v>-34331.2</v>
      </c>
      <c r="M27" s="16">
        <f t="shared" si="8"/>
        <v>-13467.6</v>
      </c>
      <c r="N27" s="16">
        <f t="shared" si="8"/>
        <v>-8660.2</v>
      </c>
      <c r="O27" s="33">
        <f aca="true" t="shared" si="9" ref="O27:O44">SUM(B27:N27)</f>
        <v>-397031.89999999997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422651.17</v>
      </c>
      <c r="C42" s="37">
        <f aca="true" t="shared" si="11" ref="C42:N42">+C17+C25</f>
        <v>294176.94</v>
      </c>
      <c r="D42" s="37">
        <f t="shared" si="11"/>
        <v>262806.32</v>
      </c>
      <c r="E42" s="37">
        <f t="shared" si="11"/>
        <v>70853.22</v>
      </c>
      <c r="F42" s="37">
        <f t="shared" si="11"/>
        <v>308012.57</v>
      </c>
      <c r="G42" s="37">
        <f t="shared" si="11"/>
        <v>383384.94</v>
      </c>
      <c r="H42" s="37">
        <f t="shared" si="11"/>
        <v>75653.17</v>
      </c>
      <c r="I42" s="37">
        <f t="shared" si="11"/>
        <v>269428.81999999995</v>
      </c>
      <c r="J42" s="37">
        <f t="shared" si="11"/>
        <v>302552.16000000003</v>
      </c>
      <c r="K42" s="37">
        <f t="shared" si="11"/>
        <v>409036.91000000003</v>
      </c>
      <c r="L42" s="37">
        <f t="shared" si="11"/>
        <v>398179.56</v>
      </c>
      <c r="M42" s="37">
        <f t="shared" si="11"/>
        <v>183244.22999999998</v>
      </c>
      <c r="N42" s="37">
        <f t="shared" si="11"/>
        <v>83062.50000000001</v>
      </c>
      <c r="O42" s="37">
        <f>SUM(B42:N42)</f>
        <v>3463042.5100000002</v>
      </c>
      <c r="P42"/>
      <c r="Q42" s="44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422651.17</v>
      </c>
      <c r="C48" s="52">
        <f t="shared" si="12"/>
        <v>294176.93</v>
      </c>
      <c r="D48" s="52">
        <f t="shared" si="12"/>
        <v>262806.32</v>
      </c>
      <c r="E48" s="52">
        <f t="shared" si="12"/>
        <v>70853.22</v>
      </c>
      <c r="F48" s="52">
        <f t="shared" si="12"/>
        <v>308012.58</v>
      </c>
      <c r="G48" s="52">
        <f t="shared" si="12"/>
        <v>383384.94</v>
      </c>
      <c r="H48" s="52">
        <f t="shared" si="12"/>
        <v>75653.16</v>
      </c>
      <c r="I48" s="52">
        <f t="shared" si="12"/>
        <v>269428.82</v>
      </c>
      <c r="J48" s="52">
        <f t="shared" si="12"/>
        <v>302552.16</v>
      </c>
      <c r="K48" s="52">
        <f t="shared" si="12"/>
        <v>409036.92</v>
      </c>
      <c r="L48" s="52">
        <f t="shared" si="12"/>
        <v>398179.56</v>
      </c>
      <c r="M48" s="52">
        <f t="shared" si="12"/>
        <v>183244.23</v>
      </c>
      <c r="N48" s="52">
        <f t="shared" si="12"/>
        <v>83062.51</v>
      </c>
      <c r="O48" s="37">
        <f t="shared" si="12"/>
        <v>3463042.52</v>
      </c>
      <c r="Q48"/>
    </row>
    <row r="49" spans="1:18" ht="18.75" customHeight="1">
      <c r="A49" s="26" t="s">
        <v>61</v>
      </c>
      <c r="B49" s="52">
        <v>352287.92</v>
      </c>
      <c r="C49" s="52">
        <v>224669.17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576957.09</v>
      </c>
      <c r="P49"/>
      <c r="Q49"/>
      <c r="R49" s="44"/>
    </row>
    <row r="50" spans="1:16" ht="18.75" customHeight="1">
      <c r="A50" s="26" t="s">
        <v>62</v>
      </c>
      <c r="B50" s="53">
        <v>70363.25</v>
      </c>
      <c r="C50" s="53">
        <v>69507.76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139871.01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262806.32</v>
      </c>
      <c r="E51" s="53">
        <v>0</v>
      </c>
      <c r="F51" s="53">
        <v>0</v>
      </c>
      <c r="G51" s="53">
        <v>0</v>
      </c>
      <c r="H51" s="52">
        <v>75653.16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338459.48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70853.22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70853.22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308012.58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308012.58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383384.94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383384.94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269428.82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269428.82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302552.16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302552.16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409036.92</v>
      </c>
      <c r="L57" s="32">
        <v>398179.56</v>
      </c>
      <c r="M57" s="53">
        <v>0</v>
      </c>
      <c r="N57" s="53">
        <v>0</v>
      </c>
      <c r="O57" s="37">
        <f t="shared" si="13"/>
        <v>807216.48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183244.23</v>
      </c>
      <c r="N58" s="53">
        <v>0</v>
      </c>
      <c r="O58" s="37">
        <f t="shared" si="13"/>
        <v>183244.23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83062.51</v>
      </c>
      <c r="O59" s="56">
        <f t="shared" si="13"/>
        <v>83062.51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2019-11-11T17:59:24Z</dcterms:modified>
  <cp:category/>
  <cp:version/>
  <cp:contentType/>
  <cp:contentStatus/>
</cp:coreProperties>
</file>