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<sst xmlns="http://schemas.openxmlformats.org/spreadsheetml/2006/main" count="77" uniqueCount="74">
  <si>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</si>
  <si>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</si>
  <si>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</si>
  <si>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</si>
  <si>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</si>
  <si>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</si>
  <si>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</si>
  <si>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</si>
  <si>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</si>
  <si>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</si>
  <si>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</si>
  <si>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</si>
  <si>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</si>
  <si>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</si>
  <si>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</si>
  <si>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</si>
  <si>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</si>
  <si>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</si>
  <si>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</si>
  <si>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</si>
  <si>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</si>
  <si>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</si>
  <si>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</si>
  <si>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</si>
  <si>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</si>
  <si>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</si>
  <si>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</si>
  <si>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</si>
  <si>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</si>
  <si>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</si>
  <si>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</si>
  <si>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</si>
  <si>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</si>
  <si>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</si>
  <si>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</si>
  <si>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</si>
  <si>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</si>
  <si>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</si>
  <si>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</si>
  <si>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</si>
  <si>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</si>
  <si>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</si>
  <si>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</si>
  <si>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</si>
  <si>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</si>
  <si>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</si>
  <si>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</si>
  <si>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</si>
  <si>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</si>
  <si>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</si>
  <si>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</si>
  <si>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</si>
  <si>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</si>
  <si>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</si>
  <si>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</si>
  <si>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</si>
  <si>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</si>
  <si>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</si>
  <si>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</si>
  <si>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</si>
  <si>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</si>
  <si>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</si>
  <si>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</si>
  <si>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</si>
  <si>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</si>
  <si>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</si>
  <si>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</si>
  <si>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</si>
  <si>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</si>
  <si>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</si>
  <si>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</si>
  <si>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</si>
  <si>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</si>
  <si>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02/11/19 - VENCIMENTO 08/11/19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</si>
</sst>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164" fontId="0" fillId="0" borderId="0" xfId="53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64</xdr:row>
      <xdr:rowOff>0</xdr:rowOff>
    </xdr:from>
    <xdr:to>
      <xdr:col>4</xdr:col>
      <xdr:colOff>600075</xdr:colOff>
      <xdr:row>64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3066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1">
      <c r="A2" s="66" t="s">
        <v>73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7" t="s">
        <v>1</v>
      </c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 t="s">
        <v>3</v>
      </c>
    </row>
    <row r="5" spans="1:15" ht="42" customHeight="1">
      <c r="A5" s="67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7"/>
    </row>
    <row r="6" spans="1:15" ht="20.25" customHeight="1">
      <c r="A6" s="67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7"/>
    </row>
    <row r="7" spans="1:26" ht="18.75" customHeight="1">
      <c r="A7" s="8" t="s">
        <v>27</v>
      </c>
      <c r="B7" s="9">
        <f aca="true" t="shared" si="0" ref="B7:O7">B8+B11</f>
        <v>262423</v>
      </c>
      <c r="C7" s="9">
        <f t="shared" si="0"/>
        <v>178224</v>
      </c>
      <c r="D7" s="9">
        <f t="shared" si="0"/>
        <v>198493</v>
      </c>
      <c r="E7" s="9">
        <f t="shared" si="0"/>
        <v>34093</v>
      </c>
      <c r="F7" s="9">
        <f t="shared" si="0"/>
        <v>169259</v>
      </c>
      <c r="G7" s="9">
        <f t="shared" si="0"/>
        <v>274388</v>
      </c>
      <c r="H7" s="9">
        <f t="shared" si="0"/>
        <v>29938</v>
      </c>
      <c r="I7" s="9">
        <f t="shared" si="0"/>
        <v>189652</v>
      </c>
      <c r="J7" s="9">
        <f t="shared" si="0"/>
        <v>168358</v>
      </c>
      <c r="K7" s="9">
        <f t="shared" si="0"/>
        <v>247418</v>
      </c>
      <c r="L7" s="9">
        <f t="shared" si="0"/>
        <v>211131</v>
      </c>
      <c r="M7" s="9">
        <f t="shared" si="0"/>
        <v>69803</v>
      </c>
      <c r="N7" s="9">
        <f t="shared" si="0"/>
        <v>43766</v>
      </c>
      <c r="O7" s="9">
        <f t="shared" si="0"/>
        <v>2076946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14847</v>
      </c>
      <c r="C8" s="11">
        <f t="shared" si="1"/>
        <v>13418</v>
      </c>
      <c r="D8" s="11">
        <f t="shared" si="1"/>
        <v>10177</v>
      </c>
      <c r="E8" s="11">
        <f t="shared" si="1"/>
        <v>1799</v>
      </c>
      <c r="F8" s="11">
        <f t="shared" si="1"/>
        <v>8945</v>
      </c>
      <c r="G8" s="11">
        <f t="shared" si="1"/>
        <v>16397</v>
      </c>
      <c r="H8" s="11">
        <f t="shared" si="1"/>
        <v>2234</v>
      </c>
      <c r="I8" s="11">
        <f t="shared" si="1"/>
        <v>14321</v>
      </c>
      <c r="J8" s="11">
        <f t="shared" si="1"/>
        <v>11320</v>
      </c>
      <c r="K8" s="11">
        <f t="shared" si="1"/>
        <v>10742</v>
      </c>
      <c r="L8" s="11">
        <f t="shared" si="1"/>
        <v>10241</v>
      </c>
      <c r="M8" s="11">
        <f t="shared" si="1"/>
        <v>4470</v>
      </c>
      <c r="N8" s="11">
        <f t="shared" si="1"/>
        <v>3231</v>
      </c>
      <c r="O8" s="11">
        <f t="shared" si="1"/>
        <v>122142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14847</v>
      </c>
      <c r="C9" s="11">
        <v>13418</v>
      </c>
      <c r="D9" s="11">
        <v>10177</v>
      </c>
      <c r="E9" s="11">
        <v>1799</v>
      </c>
      <c r="F9" s="11">
        <v>8945</v>
      </c>
      <c r="G9" s="11">
        <v>16397</v>
      </c>
      <c r="H9" s="11">
        <v>2232</v>
      </c>
      <c r="I9" s="11">
        <v>14320</v>
      </c>
      <c r="J9" s="11">
        <v>11320</v>
      </c>
      <c r="K9" s="11">
        <v>10740</v>
      </c>
      <c r="L9" s="11">
        <v>10241</v>
      </c>
      <c r="M9" s="11">
        <v>4467</v>
      </c>
      <c r="N9" s="11">
        <v>3231</v>
      </c>
      <c r="O9" s="11">
        <f>SUM(B9:N9)</f>
        <v>122134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2</v>
      </c>
      <c r="L10" s="13">
        <v>0</v>
      </c>
      <c r="M10" s="13">
        <v>3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247576</v>
      </c>
      <c r="C11" s="13">
        <v>164806</v>
      </c>
      <c r="D11" s="13">
        <v>188316</v>
      </c>
      <c r="E11" s="13">
        <v>32294</v>
      </c>
      <c r="F11" s="13">
        <v>160314</v>
      </c>
      <c r="G11" s="13">
        <v>257991</v>
      </c>
      <c r="H11" s="13">
        <v>27704</v>
      </c>
      <c r="I11" s="13">
        <v>175331</v>
      </c>
      <c r="J11" s="13">
        <v>157038</v>
      </c>
      <c r="K11" s="13">
        <v>236676</v>
      </c>
      <c r="L11" s="13">
        <v>200890</v>
      </c>
      <c r="M11" s="13">
        <v>65333</v>
      </c>
      <c r="N11" s="13">
        <v>40535</v>
      </c>
      <c r="O11" s="11">
        <f>SUM(B11:N11)</f>
        <v>1954804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638237.36</v>
      </c>
      <c r="C17" s="24">
        <f aca="true" t="shared" si="2" ref="C17:O17">C18+C19+C20+C21+C22+C23</f>
        <v>465628.76999999996</v>
      </c>
      <c r="D17" s="24">
        <f t="shared" si="2"/>
        <v>403147.81999999995</v>
      </c>
      <c r="E17" s="24">
        <f t="shared" si="2"/>
        <v>105977.15999999999</v>
      </c>
      <c r="F17" s="24">
        <f t="shared" si="2"/>
        <v>433276.37</v>
      </c>
      <c r="G17" s="24">
        <f t="shared" si="2"/>
        <v>595474.16</v>
      </c>
      <c r="H17" s="24">
        <f t="shared" si="2"/>
        <v>121527.85</v>
      </c>
      <c r="I17" s="24">
        <f t="shared" si="2"/>
        <v>455302.46</v>
      </c>
      <c r="J17" s="24">
        <f t="shared" si="2"/>
        <v>440525.36</v>
      </c>
      <c r="K17" s="24">
        <f t="shared" si="2"/>
        <v>572386.66</v>
      </c>
      <c r="L17" s="24">
        <f t="shared" si="2"/>
        <v>560600.41</v>
      </c>
      <c r="M17" s="24">
        <f t="shared" si="2"/>
        <v>260649.68</v>
      </c>
      <c r="N17" s="24">
        <f t="shared" si="2"/>
        <v>121830.09999999999</v>
      </c>
      <c r="O17" s="24">
        <f t="shared" si="2"/>
        <v>5174564.159999999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586305.47</v>
      </c>
      <c r="C18" s="22">
        <f t="shared" si="3"/>
        <v>411251.88</v>
      </c>
      <c r="D18" s="22">
        <f t="shared" si="3"/>
        <v>401591.04</v>
      </c>
      <c r="E18" s="22">
        <f t="shared" si="3"/>
        <v>117999.28</v>
      </c>
      <c r="F18" s="22">
        <f t="shared" si="3"/>
        <v>396776.95</v>
      </c>
      <c r="G18" s="22">
        <f t="shared" si="3"/>
        <v>528773.11</v>
      </c>
      <c r="H18" s="22">
        <f t="shared" si="3"/>
        <v>77356.8</v>
      </c>
      <c r="I18" s="22">
        <f t="shared" si="3"/>
        <v>434151.36</v>
      </c>
      <c r="J18" s="22">
        <f t="shared" si="3"/>
        <v>387913.67</v>
      </c>
      <c r="K18" s="22">
        <f t="shared" si="3"/>
        <v>539222.79</v>
      </c>
      <c r="L18" s="22">
        <f t="shared" si="3"/>
        <v>523689.33</v>
      </c>
      <c r="M18" s="22">
        <f t="shared" si="3"/>
        <v>200020.5</v>
      </c>
      <c r="N18" s="22">
        <f t="shared" si="3"/>
        <v>113336.43</v>
      </c>
      <c r="O18" s="27">
        <f aca="true" t="shared" si="4" ref="O18:O23">SUM(B18:N18)</f>
        <v>4718388.609999999</v>
      </c>
    </row>
    <row r="19" spans="1:23" ht="18.75" customHeight="1">
      <c r="A19" s="26" t="s">
        <v>36</v>
      </c>
      <c r="B19" s="16">
        <f>IF(B15&lt;&gt;0,ROUND((B15-1)*B18,2),0)</f>
        <v>11868.1</v>
      </c>
      <c r="C19" s="22">
        <f aca="true" t="shared" si="5" ref="C19:N19">IF(C15&lt;&gt;0,ROUND((C15-1)*C18,2),0)</f>
        <v>14687.41</v>
      </c>
      <c r="D19" s="22">
        <f t="shared" si="5"/>
        <v>-8208.39</v>
      </c>
      <c r="E19" s="22">
        <f t="shared" si="5"/>
        <v>-12350.57</v>
      </c>
      <c r="F19" s="22">
        <f t="shared" si="5"/>
        <v>12007.68</v>
      </c>
      <c r="G19" s="22">
        <f t="shared" si="5"/>
        <v>45401.13</v>
      </c>
      <c r="H19" s="22">
        <f t="shared" si="5"/>
        <v>46880.58</v>
      </c>
      <c r="I19" s="22">
        <f t="shared" si="5"/>
        <v>1437.78</v>
      </c>
      <c r="J19" s="22">
        <f t="shared" si="5"/>
        <v>20324.54</v>
      </c>
      <c r="K19" s="22">
        <f t="shared" si="5"/>
        <v>-15187.96</v>
      </c>
      <c r="L19" s="22">
        <f t="shared" si="5"/>
        <v>-2294.69</v>
      </c>
      <c r="M19" s="22">
        <f t="shared" si="5"/>
        <v>23422.65</v>
      </c>
      <c r="N19" s="22">
        <f t="shared" si="5"/>
        <v>-4166.55</v>
      </c>
      <c r="O19" s="27">
        <f t="shared" si="4"/>
        <v>133821.71000000002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18745.64</v>
      </c>
      <c r="C23" s="22">
        <v>16175.45</v>
      </c>
      <c r="D23" s="22">
        <v>12973.83</v>
      </c>
      <c r="E23" s="22">
        <v>1115.81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5566</v>
      </c>
      <c r="O23" s="27">
        <f t="shared" si="4"/>
        <v>170341.3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-63842.1</v>
      </c>
      <c r="C25" s="31">
        <f>+C26+C28+C39+C40+C43-C44</f>
        <v>-57697.4</v>
      </c>
      <c r="D25" s="31">
        <f t="shared" si="6"/>
        <v>-108803.54999999999</v>
      </c>
      <c r="E25" s="31">
        <f t="shared" si="6"/>
        <v>-7735.7</v>
      </c>
      <c r="F25" s="31">
        <f t="shared" si="6"/>
        <v>-38463.5</v>
      </c>
      <c r="G25" s="31">
        <f t="shared" si="6"/>
        <v>-70507.1</v>
      </c>
      <c r="H25" s="31">
        <f t="shared" si="6"/>
        <v>-9597.6</v>
      </c>
      <c r="I25" s="31">
        <f t="shared" si="6"/>
        <v>-61576</v>
      </c>
      <c r="J25" s="31">
        <f t="shared" si="6"/>
        <v>-48676</v>
      </c>
      <c r="K25" s="31">
        <f t="shared" si="6"/>
        <v>-46182</v>
      </c>
      <c r="L25" s="31">
        <f t="shared" si="6"/>
        <v>-44036.3</v>
      </c>
      <c r="M25" s="31">
        <f t="shared" si="6"/>
        <v>-19208.1</v>
      </c>
      <c r="N25" s="31">
        <f t="shared" si="6"/>
        <v>-13893.3</v>
      </c>
      <c r="O25" s="31">
        <f t="shared" si="6"/>
        <v>-590218.6499999999</v>
      </c>
    </row>
    <row r="26" spans="1:15" ht="18.75" customHeight="1">
      <c r="A26" s="26" t="s">
        <v>42</v>
      </c>
      <c r="B26" s="32">
        <f>+B27</f>
        <v>-63842.1</v>
      </c>
      <c r="C26" s="32">
        <f>+C27</f>
        <v>-57697.4</v>
      </c>
      <c r="D26" s="32">
        <f aca="true" t="shared" si="7" ref="D26:O26">+D27</f>
        <v>-43761.1</v>
      </c>
      <c r="E26" s="32">
        <f t="shared" si="7"/>
        <v>-7735.7</v>
      </c>
      <c r="F26" s="32">
        <f t="shared" si="7"/>
        <v>-38463.5</v>
      </c>
      <c r="G26" s="32">
        <f t="shared" si="7"/>
        <v>-70507.1</v>
      </c>
      <c r="H26" s="32">
        <f t="shared" si="7"/>
        <v>-9597.6</v>
      </c>
      <c r="I26" s="32">
        <f t="shared" si="7"/>
        <v>-61576</v>
      </c>
      <c r="J26" s="32">
        <f t="shared" si="7"/>
        <v>-48676</v>
      </c>
      <c r="K26" s="32">
        <f t="shared" si="7"/>
        <v>-46182</v>
      </c>
      <c r="L26" s="32">
        <f t="shared" si="7"/>
        <v>-44036.3</v>
      </c>
      <c r="M26" s="32">
        <f t="shared" si="7"/>
        <v>-19208.1</v>
      </c>
      <c r="N26" s="32">
        <f t="shared" si="7"/>
        <v>-13893.3</v>
      </c>
      <c r="O26" s="32">
        <f t="shared" si="7"/>
        <v>-525176.2</v>
      </c>
    </row>
    <row r="27" spans="1:26" ht="18.75" customHeight="1">
      <c r="A27" s="28" t="s">
        <v>43</v>
      </c>
      <c r="B27" s="16">
        <f>ROUND((-B9)*$G$3,2)</f>
        <v>-63842.1</v>
      </c>
      <c r="C27" s="16">
        <f aca="true" t="shared" si="8" ref="C27:N27">ROUND((-C9)*$G$3,2)</f>
        <v>-57697.4</v>
      </c>
      <c r="D27" s="16">
        <f t="shared" si="8"/>
        <v>-43761.1</v>
      </c>
      <c r="E27" s="16">
        <f t="shared" si="8"/>
        <v>-7735.7</v>
      </c>
      <c r="F27" s="16">
        <f t="shared" si="8"/>
        <v>-38463.5</v>
      </c>
      <c r="G27" s="16">
        <f t="shared" si="8"/>
        <v>-70507.1</v>
      </c>
      <c r="H27" s="16">
        <f t="shared" si="8"/>
        <v>-9597.6</v>
      </c>
      <c r="I27" s="16">
        <f t="shared" si="8"/>
        <v>-61576</v>
      </c>
      <c r="J27" s="16">
        <f t="shared" si="8"/>
        <v>-48676</v>
      </c>
      <c r="K27" s="16">
        <f t="shared" si="8"/>
        <v>-46182</v>
      </c>
      <c r="L27" s="16">
        <f t="shared" si="8"/>
        <v>-44036.3</v>
      </c>
      <c r="M27" s="16">
        <f t="shared" si="8"/>
        <v>-19208.1</v>
      </c>
      <c r="N27" s="16">
        <f t="shared" si="8"/>
        <v>-13893.3</v>
      </c>
      <c r="O27" s="33">
        <f aca="true" t="shared" si="9" ref="O27:O44">SUM(B27:N27)</f>
        <v>-525176.2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/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574395.26</v>
      </c>
      <c r="C42" s="37">
        <f aca="true" t="shared" si="11" ref="C42:N42">+C17+C25</f>
        <v>407931.36999999994</v>
      </c>
      <c r="D42" s="37">
        <f t="shared" si="11"/>
        <v>294344.26999999996</v>
      </c>
      <c r="E42" s="37">
        <f t="shared" si="11"/>
        <v>98241.45999999999</v>
      </c>
      <c r="F42" s="37">
        <f t="shared" si="11"/>
        <v>394812.87</v>
      </c>
      <c r="G42" s="37">
        <f t="shared" si="11"/>
        <v>524967.06</v>
      </c>
      <c r="H42" s="37">
        <f t="shared" si="11"/>
        <v>111930.25</v>
      </c>
      <c r="I42" s="37">
        <f t="shared" si="11"/>
        <v>393726.46</v>
      </c>
      <c r="J42" s="37">
        <f t="shared" si="11"/>
        <v>391849.36</v>
      </c>
      <c r="K42" s="37">
        <f t="shared" si="11"/>
        <v>526204.66</v>
      </c>
      <c r="L42" s="37">
        <f t="shared" si="11"/>
        <v>516564.11000000004</v>
      </c>
      <c r="M42" s="37">
        <f t="shared" si="11"/>
        <v>241441.58</v>
      </c>
      <c r="N42" s="37">
        <f t="shared" si="11"/>
        <v>107936.79999999999</v>
      </c>
      <c r="O42" s="37">
        <f>SUM(B42:N42)</f>
        <v>4584345.51</v>
      </c>
      <c r="P42"/>
      <c r="Q42" s="6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-65042.45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-65042.45</v>
      </c>
      <c r="P43"/>
      <c r="Q43" s="44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44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574395.26</v>
      </c>
      <c r="C48" s="52">
        <f t="shared" si="12"/>
        <v>407931.37</v>
      </c>
      <c r="D48" s="52">
        <f t="shared" si="12"/>
        <v>294344.27</v>
      </c>
      <c r="E48" s="52">
        <f t="shared" si="12"/>
        <v>98241.46</v>
      </c>
      <c r="F48" s="52">
        <f t="shared" si="12"/>
        <v>394812.86</v>
      </c>
      <c r="G48" s="52">
        <f t="shared" si="12"/>
        <v>524967.06</v>
      </c>
      <c r="H48" s="52">
        <f t="shared" si="12"/>
        <v>111930.25</v>
      </c>
      <c r="I48" s="52">
        <f t="shared" si="12"/>
        <v>393726.46</v>
      </c>
      <c r="J48" s="52">
        <f t="shared" si="12"/>
        <v>391849.35</v>
      </c>
      <c r="K48" s="52">
        <f t="shared" si="12"/>
        <v>526204.65</v>
      </c>
      <c r="L48" s="52">
        <f t="shared" si="12"/>
        <v>516564.12</v>
      </c>
      <c r="M48" s="52">
        <f t="shared" si="12"/>
        <v>241441.58</v>
      </c>
      <c r="N48" s="52">
        <f t="shared" si="12"/>
        <v>107936.81</v>
      </c>
      <c r="O48" s="37">
        <f t="shared" si="12"/>
        <v>4584345.5</v>
      </c>
      <c r="Q48"/>
    </row>
    <row r="49" spans="1:18" ht="18.75" customHeight="1">
      <c r="A49" s="26" t="s">
        <v>61</v>
      </c>
      <c r="B49" s="52">
        <v>478467.83</v>
      </c>
      <c r="C49" s="52">
        <v>310997.53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789465.3600000001</v>
      </c>
      <c r="P49"/>
      <c r="Q49"/>
      <c r="R49" s="44"/>
    </row>
    <row r="50" spans="1:16" ht="18.75" customHeight="1">
      <c r="A50" s="26" t="s">
        <v>62</v>
      </c>
      <c r="B50" s="53">
        <v>95927.43</v>
      </c>
      <c r="C50" s="53">
        <v>96933.84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192861.27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294344.27</v>
      </c>
      <c r="E51" s="53">
        <v>0</v>
      </c>
      <c r="F51" s="53">
        <v>0</v>
      </c>
      <c r="G51" s="53">
        <v>0</v>
      </c>
      <c r="H51" s="52">
        <v>111930.25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406274.52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98241.46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98241.46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394812.86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394812.86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524967.06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524967.06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393726.46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393726.46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391849.35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391849.35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526204.65</v>
      </c>
      <c r="L57" s="32">
        <v>516564.12</v>
      </c>
      <c r="M57" s="53">
        <v>0</v>
      </c>
      <c r="N57" s="53">
        <v>0</v>
      </c>
      <c r="O57" s="37">
        <f t="shared" si="13"/>
        <v>1042768.77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241441.58</v>
      </c>
      <c r="N58" s="53">
        <v>0</v>
      </c>
      <c r="O58" s="37">
        <f t="shared" si="13"/>
        <v>241441.58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107936.81</v>
      </c>
      <c r="O59" s="56">
        <f t="shared" si="13"/>
        <v>107936.81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2:12" ht="13.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3.5">
      <c r="B63" s="58"/>
      <c r="C63" s="58"/>
      <c r="D63"/>
      <c r="E63"/>
      <c r="F63"/>
      <c r="G63"/>
      <c r="H63"/>
      <c r="I63"/>
      <c r="J63"/>
      <c r="K63"/>
      <c r="L63"/>
    </row>
    <row r="64" spans="2:12" ht="13.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ht="13.5">
      <c r="K71"/>
    </row>
    <row r="72" ht="13.5">
      <c r="L72"/>
    </row>
    <row r="73" ht="13.5">
      <c r="M73"/>
    </row>
    <row r="74" ht="13.5">
      <c r="N74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2021-05-10T23:05:38Z</dcterms:modified>
  <cp:category/>
  <cp:version/>
  <cp:contentType/>
  <cp:contentStatus/>
</cp:coreProperties>
</file>