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<sst xmlns="http://schemas.openxmlformats.org/spreadsheetml/2006/main" count="77" uniqueCount="74">
  <si>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</si>
  <si>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</si>
  <si>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</si>
  <si>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</si>
  <si>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</si>
  <si>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</si>
  <si>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</si>
  <si>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</si>
  <si>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</si>
  <si>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</si>
  <si>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</si>
  <si>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</si>
  <si>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</si>
  <si>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</si>
  <si>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</si>
  <si>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</si>
  <si>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</si>
  <si>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</si>
  <si>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</si>
  <si>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</si>
  <si>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</si>
  <si>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</si>
  <si>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</si>
  <si>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</si>
  <si>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</si>
  <si>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</si>
  <si>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</si>
  <si>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</si>
  <si>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</si>
  <si>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</si>
  <si>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</si>
  <si>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</si>
  <si>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</si>
  <si>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</si>
  <si>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</si>
  <si>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</si>
  <si>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</si>
  <si>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</si>
  <si>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</si>
  <si>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</si>
  <si>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</si>
  <si>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</si>
  <si>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</si>
  <si>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</si>
  <si>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</si>
  <si>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</si>
  <si>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</si>
  <si>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</si>
  <si>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</si>
  <si>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</si>
  <si>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</si>
  <si>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</si>
  <si>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</si>
  <si>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</si>
  <si>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</si>
  <si>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</si>
  <si>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</si>
  <si>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</si>
  <si>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</si>
  <si>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</si>
  <si>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</si>
  <si>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</si>
  <si>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</si>
  <si>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</si>
  <si>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</si>
  <si>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</si>
  <si>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</si>
  <si>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</si>
  <si>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</si>
  <si>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</si>
  <si>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</si>
  <si>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</si>
  <si>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</si>
  <si>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01/11/19 - VENCIMENTO 08/11/19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</si>
</sst>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483855</v>
      </c>
      <c r="C7" s="9">
        <f t="shared" si="0"/>
        <v>350334</v>
      </c>
      <c r="D7" s="9">
        <f t="shared" si="0"/>
        <v>346885</v>
      </c>
      <c r="E7" s="9">
        <f t="shared" si="0"/>
        <v>71965</v>
      </c>
      <c r="F7" s="9">
        <f t="shared" si="0"/>
        <v>305904</v>
      </c>
      <c r="G7" s="9">
        <f t="shared" si="0"/>
        <v>510791</v>
      </c>
      <c r="H7" s="9">
        <f t="shared" si="0"/>
        <v>65806</v>
      </c>
      <c r="I7" s="9">
        <f t="shared" si="0"/>
        <v>352842</v>
      </c>
      <c r="J7" s="9">
        <f t="shared" si="0"/>
        <v>296941</v>
      </c>
      <c r="K7" s="9">
        <f t="shared" si="0"/>
        <v>435702</v>
      </c>
      <c r="L7" s="9">
        <f t="shared" si="0"/>
        <v>351472</v>
      </c>
      <c r="M7" s="9">
        <f t="shared" si="0"/>
        <v>147236</v>
      </c>
      <c r="N7" s="9">
        <f t="shared" si="0"/>
        <v>100984</v>
      </c>
      <c r="O7" s="9">
        <f t="shared" si="0"/>
        <v>3820717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19883</v>
      </c>
      <c r="C8" s="11">
        <f t="shared" si="1"/>
        <v>19702</v>
      </c>
      <c r="D8" s="11">
        <f t="shared" si="1"/>
        <v>12862</v>
      </c>
      <c r="E8" s="11">
        <f t="shared" si="1"/>
        <v>2740</v>
      </c>
      <c r="F8" s="11">
        <f t="shared" si="1"/>
        <v>11342</v>
      </c>
      <c r="G8" s="11">
        <f t="shared" si="1"/>
        <v>21902</v>
      </c>
      <c r="H8" s="11">
        <f t="shared" si="1"/>
        <v>3278</v>
      </c>
      <c r="I8" s="11">
        <f t="shared" si="1"/>
        <v>19408</v>
      </c>
      <c r="J8" s="11">
        <f t="shared" si="1"/>
        <v>15164</v>
      </c>
      <c r="K8" s="11">
        <f t="shared" si="1"/>
        <v>13819</v>
      </c>
      <c r="L8" s="11">
        <f t="shared" si="1"/>
        <v>12619</v>
      </c>
      <c r="M8" s="11">
        <f t="shared" si="1"/>
        <v>7388</v>
      </c>
      <c r="N8" s="11">
        <f t="shared" si="1"/>
        <v>6019</v>
      </c>
      <c r="O8" s="11">
        <f t="shared" si="1"/>
        <v>166126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19883</v>
      </c>
      <c r="C9" s="11">
        <v>19702</v>
      </c>
      <c r="D9" s="11">
        <v>12862</v>
      </c>
      <c r="E9" s="11">
        <v>2740</v>
      </c>
      <c r="F9" s="11">
        <v>11342</v>
      </c>
      <c r="G9" s="11">
        <v>21902</v>
      </c>
      <c r="H9" s="11">
        <v>3271</v>
      </c>
      <c r="I9" s="11">
        <v>19407</v>
      </c>
      <c r="J9" s="11">
        <v>15164</v>
      </c>
      <c r="K9" s="11">
        <v>13811</v>
      </c>
      <c r="L9" s="11">
        <v>12619</v>
      </c>
      <c r="M9" s="11">
        <v>7375</v>
      </c>
      <c r="N9" s="11">
        <v>6019</v>
      </c>
      <c r="O9" s="11">
        <f>SUM(B9:N9)</f>
        <v>166097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1</v>
      </c>
      <c r="J10" s="13">
        <v>0</v>
      </c>
      <c r="K10" s="13">
        <v>8</v>
      </c>
      <c r="L10" s="13">
        <v>0</v>
      </c>
      <c r="M10" s="13">
        <v>13</v>
      </c>
      <c r="N10" s="13">
        <v>0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463972</v>
      </c>
      <c r="C11" s="13">
        <v>330632</v>
      </c>
      <c r="D11" s="13">
        <v>334023</v>
      </c>
      <c r="E11" s="13">
        <v>69225</v>
      </c>
      <c r="F11" s="13">
        <v>294562</v>
      </c>
      <c r="G11" s="13">
        <v>488889</v>
      </c>
      <c r="H11" s="13">
        <v>62528</v>
      </c>
      <c r="I11" s="13">
        <v>333434</v>
      </c>
      <c r="J11" s="13">
        <v>281777</v>
      </c>
      <c r="K11" s="13">
        <v>421883</v>
      </c>
      <c r="L11" s="13">
        <v>338853</v>
      </c>
      <c r="M11" s="13">
        <v>139848</v>
      </c>
      <c r="N11" s="13">
        <v>94965</v>
      </c>
      <c r="O11" s="11">
        <f>SUM(B11:N11)</f>
        <v>3654591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1142975.02</v>
      </c>
      <c r="C17" s="24">
        <f aca="true" t="shared" si="2" ref="C17:O17">C18+C19+C20+C21+C22+C23</f>
        <v>876956.1499999999</v>
      </c>
      <c r="D17" s="24">
        <f t="shared" si="2"/>
        <v>697237.98</v>
      </c>
      <c r="E17" s="24">
        <f t="shared" si="2"/>
        <v>223336.38999999998</v>
      </c>
      <c r="F17" s="24">
        <f t="shared" si="2"/>
        <v>763293.53</v>
      </c>
      <c r="G17" s="24">
        <f t="shared" si="2"/>
        <v>1090162.4</v>
      </c>
      <c r="H17" s="24">
        <f t="shared" si="2"/>
        <v>270373.67</v>
      </c>
      <c r="I17" s="24">
        <f t="shared" si="2"/>
        <v>830114.1799999999</v>
      </c>
      <c r="J17" s="24">
        <f t="shared" si="2"/>
        <v>752316.26</v>
      </c>
      <c r="K17" s="24">
        <f t="shared" si="2"/>
        <v>971174.8300000001</v>
      </c>
      <c r="L17" s="24">
        <f t="shared" si="2"/>
        <v>907176.93</v>
      </c>
      <c r="M17" s="24">
        <f t="shared" si="2"/>
        <v>508516.87</v>
      </c>
      <c r="N17" s="24">
        <f t="shared" si="2"/>
        <v>264554.66000000003</v>
      </c>
      <c r="O17" s="24">
        <f t="shared" si="2"/>
        <v>9298188.870000001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1081028.84</v>
      </c>
      <c r="C18" s="22">
        <f t="shared" si="3"/>
        <v>808395.71</v>
      </c>
      <c r="D18" s="22">
        <f t="shared" si="3"/>
        <v>701817.73</v>
      </c>
      <c r="E18" s="22">
        <f t="shared" si="3"/>
        <v>249078.06</v>
      </c>
      <c r="F18" s="22">
        <f t="shared" si="3"/>
        <v>717100.16</v>
      </c>
      <c r="G18" s="22">
        <f t="shared" si="3"/>
        <v>984345.34</v>
      </c>
      <c r="H18" s="22">
        <f t="shared" si="3"/>
        <v>170036.12</v>
      </c>
      <c r="I18" s="22">
        <f t="shared" si="3"/>
        <v>807725.91</v>
      </c>
      <c r="J18" s="22">
        <f t="shared" si="3"/>
        <v>684181.76</v>
      </c>
      <c r="K18" s="22">
        <f t="shared" si="3"/>
        <v>949568.94</v>
      </c>
      <c r="L18" s="22">
        <f t="shared" si="3"/>
        <v>871791.15</v>
      </c>
      <c r="M18" s="22">
        <f t="shared" si="3"/>
        <v>421904.76</v>
      </c>
      <c r="N18" s="22">
        <f t="shared" si="3"/>
        <v>261508.17</v>
      </c>
      <c r="O18" s="27">
        <f aca="true" t="shared" si="4" ref="O18:O23">SUM(B18:N18)</f>
        <v>8708482.65</v>
      </c>
    </row>
    <row r="19" spans="1:23" ht="18.75" customHeight="1">
      <c r="A19" s="26" t="s">
        <v>36</v>
      </c>
      <c r="B19" s="16">
        <f>IF(B15&lt;&gt;0,ROUND((B15-1)*B18,2),0)</f>
        <v>21882.39</v>
      </c>
      <c r="C19" s="22">
        <f aca="true" t="shared" si="5" ref="C19:N19">IF(C15&lt;&gt;0,ROUND((C15-1)*C18,2),0)</f>
        <v>28870.96</v>
      </c>
      <c r="D19" s="22">
        <f t="shared" si="5"/>
        <v>-14344.92</v>
      </c>
      <c r="E19" s="22">
        <f t="shared" si="5"/>
        <v>-26070.12</v>
      </c>
      <c r="F19" s="22">
        <f t="shared" si="5"/>
        <v>21701.63</v>
      </c>
      <c r="G19" s="22">
        <f t="shared" si="5"/>
        <v>84517.14</v>
      </c>
      <c r="H19" s="22">
        <f t="shared" si="5"/>
        <v>103047.08</v>
      </c>
      <c r="I19" s="22">
        <f t="shared" si="5"/>
        <v>2674.95</v>
      </c>
      <c r="J19" s="22">
        <f t="shared" si="5"/>
        <v>35847.35</v>
      </c>
      <c r="K19" s="22">
        <f t="shared" si="5"/>
        <v>-26745.94</v>
      </c>
      <c r="L19" s="22">
        <f t="shared" si="5"/>
        <v>-3819.99</v>
      </c>
      <c r="M19" s="22">
        <f t="shared" si="5"/>
        <v>49405.58</v>
      </c>
      <c r="N19" s="22">
        <f t="shared" si="5"/>
        <v>-9613.73</v>
      </c>
      <c r="O19" s="27">
        <f t="shared" si="4"/>
        <v>267352.38000000006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18745.64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5566</v>
      </c>
      <c r="O23" s="27">
        <f t="shared" si="4"/>
        <v>170341.3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-105928.06999999999</v>
      </c>
      <c r="C25" s="31">
        <f>+C26+C28+C39+C40+C43-C44</f>
        <v>-92449.53</v>
      </c>
      <c r="D25" s="31">
        <f t="shared" si="6"/>
        <v>-684264.15</v>
      </c>
      <c r="E25" s="31">
        <f t="shared" si="6"/>
        <v>-22264.96</v>
      </c>
      <c r="F25" s="31">
        <f t="shared" si="6"/>
        <v>-149596.68</v>
      </c>
      <c r="G25" s="31">
        <f t="shared" si="6"/>
        <v>-94178.6</v>
      </c>
      <c r="H25" s="31">
        <f t="shared" si="6"/>
        <v>-222065.3</v>
      </c>
      <c r="I25" s="31">
        <f t="shared" si="6"/>
        <v>-91992.05</v>
      </c>
      <c r="J25" s="31">
        <f t="shared" si="6"/>
        <v>-90586.25</v>
      </c>
      <c r="K25" s="31">
        <f t="shared" si="6"/>
        <v>-59387.3</v>
      </c>
      <c r="L25" s="31">
        <f t="shared" si="6"/>
        <v>-54261.7</v>
      </c>
      <c r="M25" s="31">
        <f t="shared" si="6"/>
        <v>-38378.12</v>
      </c>
      <c r="N25" s="31">
        <f t="shared" si="6"/>
        <v>-31990.800000000003</v>
      </c>
      <c r="O25" s="31">
        <f t="shared" si="6"/>
        <v>-1737343.51</v>
      </c>
    </row>
    <row r="26" spans="1:15" ht="18.75" customHeight="1">
      <c r="A26" s="26" t="s">
        <v>42</v>
      </c>
      <c r="B26" s="32">
        <f>+B27</f>
        <v>-85496.9</v>
      </c>
      <c r="C26" s="32">
        <f>+C27</f>
        <v>-84718.6</v>
      </c>
      <c r="D26" s="32">
        <f aca="true" t="shared" si="7" ref="D26:O26">+D27</f>
        <v>-55306.6</v>
      </c>
      <c r="E26" s="32">
        <f t="shared" si="7"/>
        <v>-11782</v>
      </c>
      <c r="F26" s="32">
        <f t="shared" si="7"/>
        <v>-48770.6</v>
      </c>
      <c r="G26" s="32">
        <f t="shared" si="7"/>
        <v>-94178.6</v>
      </c>
      <c r="H26" s="32">
        <f t="shared" si="7"/>
        <v>-14065.3</v>
      </c>
      <c r="I26" s="32">
        <f t="shared" si="7"/>
        <v>-83450.1</v>
      </c>
      <c r="J26" s="32">
        <f t="shared" si="7"/>
        <v>-65205.2</v>
      </c>
      <c r="K26" s="32">
        <f t="shared" si="7"/>
        <v>-59387.3</v>
      </c>
      <c r="L26" s="32">
        <f t="shared" si="7"/>
        <v>-54261.7</v>
      </c>
      <c r="M26" s="32">
        <f t="shared" si="7"/>
        <v>-31712.5</v>
      </c>
      <c r="N26" s="32">
        <f t="shared" si="7"/>
        <v>-25881.7</v>
      </c>
      <c r="O26" s="32">
        <f t="shared" si="7"/>
        <v>-714217.1</v>
      </c>
    </row>
    <row r="27" spans="1:26" ht="18.75" customHeight="1">
      <c r="A27" s="28" t="s">
        <v>43</v>
      </c>
      <c r="B27" s="16">
        <f>ROUND((-B9)*$G$3,2)</f>
        <v>-85496.9</v>
      </c>
      <c r="C27" s="16">
        <f aca="true" t="shared" si="8" ref="C27:N27">ROUND((-C9)*$G$3,2)</f>
        <v>-84718.6</v>
      </c>
      <c r="D27" s="16">
        <f t="shared" si="8"/>
        <v>-55306.6</v>
      </c>
      <c r="E27" s="16">
        <f t="shared" si="8"/>
        <v>-11782</v>
      </c>
      <c r="F27" s="16">
        <f t="shared" si="8"/>
        <v>-48770.6</v>
      </c>
      <c r="G27" s="16">
        <f t="shared" si="8"/>
        <v>-94178.6</v>
      </c>
      <c r="H27" s="16">
        <f t="shared" si="8"/>
        <v>-14065.3</v>
      </c>
      <c r="I27" s="16">
        <f t="shared" si="8"/>
        <v>-83450.1</v>
      </c>
      <c r="J27" s="16">
        <f t="shared" si="8"/>
        <v>-65205.2</v>
      </c>
      <c r="K27" s="16">
        <f t="shared" si="8"/>
        <v>-59387.3</v>
      </c>
      <c r="L27" s="16">
        <f t="shared" si="8"/>
        <v>-54261.7</v>
      </c>
      <c r="M27" s="16">
        <f t="shared" si="8"/>
        <v>-31712.5</v>
      </c>
      <c r="N27" s="16">
        <f t="shared" si="8"/>
        <v>-25881.7</v>
      </c>
      <c r="O27" s="33">
        <f aca="true" t="shared" si="9" ref="O27:O44">SUM(B27:N27)</f>
        <v>-714217.1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-20431.17</v>
      </c>
      <c r="C28" s="32">
        <f aca="true" t="shared" si="10" ref="C28:O28">SUM(C29:C37)</f>
        <v>-7730.93</v>
      </c>
      <c r="D28" s="32">
        <f t="shared" si="10"/>
        <v>-694000</v>
      </c>
      <c r="E28" s="32">
        <f t="shared" si="10"/>
        <v>-10482.96</v>
      </c>
      <c r="F28" s="32">
        <f t="shared" si="10"/>
        <v>-100826.08</v>
      </c>
      <c r="G28" s="32">
        <f t="shared" si="10"/>
        <v>0</v>
      </c>
      <c r="H28" s="32">
        <f t="shared" si="10"/>
        <v>-208000</v>
      </c>
      <c r="I28" s="32">
        <f t="shared" si="10"/>
        <v>-8541.95</v>
      </c>
      <c r="J28" s="32">
        <f t="shared" si="10"/>
        <v>-25381.05</v>
      </c>
      <c r="K28" s="32">
        <f t="shared" si="10"/>
        <v>0</v>
      </c>
      <c r="L28" s="32">
        <f t="shared" si="10"/>
        <v>0</v>
      </c>
      <c r="M28" s="32">
        <f t="shared" si="10"/>
        <v>-6665.62</v>
      </c>
      <c r="N28" s="32">
        <f t="shared" si="10"/>
        <v>-6109.1</v>
      </c>
      <c r="O28" s="32">
        <f t="shared" si="10"/>
        <v>-1088168.8599999999</v>
      </c>
    </row>
    <row r="29" spans="1:26" ht="18.75" customHeight="1">
      <c r="A29" s="28" t="s">
        <v>45</v>
      </c>
      <c r="B29" s="34">
        <v>-20431.17</v>
      </c>
      <c r="C29" s="34">
        <v>-7730.93</v>
      </c>
      <c r="D29" s="34">
        <v>0</v>
      </c>
      <c r="E29" s="34">
        <v>-10482.96</v>
      </c>
      <c r="F29" s="34">
        <v>-21971.08</v>
      </c>
      <c r="G29" s="34">
        <v>0</v>
      </c>
      <c r="H29" s="34">
        <v>0</v>
      </c>
      <c r="I29" s="34">
        <v>-8541.95</v>
      </c>
      <c r="J29" s="34">
        <v>-25381.05</v>
      </c>
      <c r="K29" s="34">
        <v>0</v>
      </c>
      <c r="L29" s="34">
        <v>0</v>
      </c>
      <c r="M29" s="34">
        <v>-6665.62</v>
      </c>
      <c r="N29" s="34">
        <v>-6109.1</v>
      </c>
      <c r="O29" s="34">
        <f t="shared" si="9"/>
        <v>-107313.86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-1310000</v>
      </c>
      <c r="E35" s="34">
        <v>0</v>
      </c>
      <c r="F35" s="34">
        <v>0</v>
      </c>
      <c r="G35" s="34">
        <v>0</v>
      </c>
      <c r="H35" s="34">
        <v>-449000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-1759000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-78855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-78855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1037046.9500000001</v>
      </c>
      <c r="C42" s="37">
        <f aca="true" t="shared" si="11" ref="C42:N42">+C17+C25</f>
        <v>784506.6199999999</v>
      </c>
      <c r="D42" s="37">
        <f t="shared" si="11"/>
        <v>12973.829999999958</v>
      </c>
      <c r="E42" s="37">
        <f t="shared" si="11"/>
        <v>201071.43</v>
      </c>
      <c r="F42" s="37">
        <f t="shared" si="11"/>
        <v>613696.8500000001</v>
      </c>
      <c r="G42" s="37">
        <f t="shared" si="11"/>
        <v>995983.7999999999</v>
      </c>
      <c r="H42" s="37">
        <f t="shared" si="11"/>
        <v>48308.369999999995</v>
      </c>
      <c r="I42" s="37">
        <f t="shared" si="11"/>
        <v>738122.1299999999</v>
      </c>
      <c r="J42" s="37">
        <f t="shared" si="11"/>
        <v>661730.01</v>
      </c>
      <c r="K42" s="37">
        <f t="shared" si="11"/>
        <v>911787.53</v>
      </c>
      <c r="L42" s="37">
        <f t="shared" si="11"/>
        <v>852915.2300000001</v>
      </c>
      <c r="M42" s="37">
        <f t="shared" si="11"/>
        <v>470138.75</v>
      </c>
      <c r="N42" s="37">
        <f t="shared" si="11"/>
        <v>232563.86000000004</v>
      </c>
      <c r="O42" s="37">
        <f>SUM(B42:N42)</f>
        <v>7560845.36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-65042.45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-65042.45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1037046.9500000001</v>
      </c>
      <c r="C48" s="52">
        <f t="shared" si="12"/>
        <v>784506.61</v>
      </c>
      <c r="D48" s="52">
        <f t="shared" si="12"/>
        <v>12973.83</v>
      </c>
      <c r="E48" s="52">
        <f t="shared" si="12"/>
        <v>201071.43</v>
      </c>
      <c r="F48" s="52">
        <f t="shared" si="12"/>
        <v>613696.85</v>
      </c>
      <c r="G48" s="52">
        <f t="shared" si="12"/>
        <v>995983.79</v>
      </c>
      <c r="H48" s="52">
        <f t="shared" si="12"/>
        <v>48308.37</v>
      </c>
      <c r="I48" s="52">
        <f t="shared" si="12"/>
        <v>738122.12</v>
      </c>
      <c r="J48" s="52">
        <f t="shared" si="12"/>
        <v>661730.01</v>
      </c>
      <c r="K48" s="52">
        <f t="shared" si="12"/>
        <v>911787.53</v>
      </c>
      <c r="L48" s="52">
        <f t="shared" si="12"/>
        <v>852915.23</v>
      </c>
      <c r="M48" s="52">
        <f t="shared" si="12"/>
        <v>470138.74</v>
      </c>
      <c r="N48" s="52">
        <f t="shared" si="12"/>
        <v>232563.86</v>
      </c>
      <c r="O48" s="37">
        <f t="shared" si="12"/>
        <v>7560845.32</v>
      </c>
      <c r="Q48"/>
    </row>
    <row r="49" spans="1:18" ht="18.75" customHeight="1">
      <c r="A49" s="26" t="s">
        <v>61</v>
      </c>
      <c r="B49" s="52">
        <v>863177.06</v>
      </c>
      <c r="C49" s="52">
        <v>596780.86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1459957.92</v>
      </c>
      <c r="P49"/>
      <c r="Q49"/>
      <c r="R49" s="44"/>
    </row>
    <row r="50" spans="1:16" ht="18.75" customHeight="1">
      <c r="A50" s="26" t="s">
        <v>62</v>
      </c>
      <c r="B50" s="53">
        <v>173869.89</v>
      </c>
      <c r="C50" s="53">
        <v>187725.75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361595.64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12973.83</v>
      </c>
      <c r="E51" s="53">
        <v>0</v>
      </c>
      <c r="F51" s="53">
        <v>0</v>
      </c>
      <c r="G51" s="53">
        <v>0</v>
      </c>
      <c r="H51" s="52">
        <v>48308.37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61282.200000000004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201071.43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201071.43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613696.85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613696.85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995983.79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995983.79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738122.12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738122.12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661730.01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661730.01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911787.53</v>
      </c>
      <c r="L57" s="32">
        <v>852915.23</v>
      </c>
      <c r="M57" s="53">
        <v>0</v>
      </c>
      <c r="N57" s="53">
        <v>0</v>
      </c>
      <c r="O57" s="37">
        <f t="shared" si="13"/>
        <v>1764702.76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470138.74</v>
      </c>
      <c r="N58" s="53">
        <v>0</v>
      </c>
      <c r="O58" s="37">
        <f t="shared" si="13"/>
        <v>470138.74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232563.86</v>
      </c>
      <c r="O59" s="56">
        <f t="shared" si="13"/>
        <v>232563.86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2019-11-11T17:55:40Z</dcterms:modified>
  <cp:category/>
  <cp:version/>
  <cp:contentType/>
  <cp:contentStatus/>
</cp:coreProperties>
</file>