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'!$A$1:$K$65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<sst xmlns="http://schemas.openxmlformats.org/spreadsheetml/2006/main" count="84" uniqueCount="83">
  <si>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</si>
  <si>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</si>
  <si>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</si>
  <si>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</si>
  <si>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</si>
  <si>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</si>
  <si>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</si>
  <si>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</si>
  <si>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</si>
  <si>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</si>
  <si>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</si>
  <si>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</si>
  <si>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</si>
  <si>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</si>
  <si>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</si>
  <si>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</si>
  <si>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</si>
  <si>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</si>
  <si>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</si>
  <si>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</si>
  <si>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</si>
  <si>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</si>
  <si>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</si>
  <si>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</si>
  <si>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</si>
  <si>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</si>
  <si>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</si>
  <si>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</si>
  <si>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</si>
  <si>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</si>
  <si>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</si>
  <si>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</si>
  <si>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</si>
  <si>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</si>
  <si>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</si>
  <si>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</si>
  <si>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</si>
  <si>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</si>
  <si>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</si>
  <si>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</si>
  <si>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</si>
  <si>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</si>
  <si>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</si>
  <si>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</si>
  <si>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</si>
  <si>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</si>
  <si>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</si>
  <si>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</si>
  <si>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</si>
  <si>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</si>
  <si>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</si>
  <si>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</si>
  <si>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</si>
  <si>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</si>
  <si>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</si>
  <si>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</si>
  <si>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</si>
  <si>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</si>
  <si>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</si>
  <si>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</si>
  <si>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</si>
  <si>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</si>
  <si>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</si>
  <si>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</si>
  <si>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</si>
  <si>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</si>
  <si>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</si>
  <si>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</si>
  <si>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</si>
  <si>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</si>
  <si>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</si>
  <si>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</si>
  <si>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</si>
  <si>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</si>
  <si>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</si>
  <si>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</si>
  <si>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</si>
  <si>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</si>
  <si>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</si>
  <si>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22/11/19 - VENCIMENTO 29/11/19</t>
  </si>
  <si>
    <t>5.2.11. Ajuste Saldo de Remuneração</t>
  </si>
  <si>
    <t>5.3. Revisão de Remuneração pelo Transporte Coletivo ¹</t>
  </si>
  <si>
    <t>¹ Rede da madrugada de out/19.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</si>
</sst>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0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b/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52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51</v>
      </c>
      <c r="B4" s="60" t="s">
        <v>50</v>
      </c>
      <c r="C4" s="61"/>
      <c r="D4" s="61"/>
      <c r="E4" s="61"/>
      <c r="F4" s="61"/>
      <c r="G4" s="61"/>
      <c r="H4" s="61"/>
      <c r="I4" s="61"/>
      <c r="J4" s="61"/>
      <c r="K4" s="59" t="s">
        <v>49</v>
      </c>
    </row>
    <row r="5" spans="1:11" ht="43.5" customHeight="1">
      <c r="A5" s="59"/>
      <c r="B5" s="50" t="s">
        <v>73</v>
      </c>
      <c r="C5" s="50" t="s">
        <v>48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47</v>
      </c>
      <c r="J5" s="50" t="s">
        <v>78</v>
      </c>
      <c r="K5" s="59"/>
    </row>
    <row r="6" spans="1:11" ht="18.75" customHeight="1">
      <c r="A6" s="59"/>
      <c r="B6" s="49" t="s">
        <v>46</v>
      </c>
      <c r="C6" s="49" t="s">
        <v>45</v>
      </c>
      <c r="D6" s="49" t="s">
        <v>44</v>
      </c>
      <c r="E6" s="49" t="s">
        <v>43</v>
      </c>
      <c r="F6" s="49" t="s">
        <v>42</v>
      </c>
      <c r="G6" s="49" t="s">
        <v>41</v>
      </c>
      <c r="H6" s="49" t="s">
        <v>40</v>
      </c>
      <c r="I6" s="49" t="s">
        <v>39</v>
      </c>
      <c r="J6" s="49" t="s">
        <v>38</v>
      </c>
      <c r="K6" s="59"/>
    </row>
    <row r="7" spans="1:14" ht="16.5" customHeight="1">
      <c r="A7" s="14" t="s">
        <v>37</v>
      </c>
      <c r="B7" s="48">
        <f aca="true" t="shared" si="0" ref="B7:K7">B8+B11</f>
        <v>424117</v>
      </c>
      <c r="C7" s="48">
        <f t="shared" si="0"/>
        <v>352621</v>
      </c>
      <c r="D7" s="48">
        <f t="shared" si="0"/>
        <v>426699</v>
      </c>
      <c r="E7" s="48">
        <f t="shared" si="0"/>
        <v>272943</v>
      </c>
      <c r="F7" s="48">
        <f t="shared" si="0"/>
        <v>272457</v>
      </c>
      <c r="G7" s="48">
        <f t="shared" si="0"/>
        <v>297122</v>
      </c>
      <c r="H7" s="48">
        <f t="shared" si="0"/>
        <v>314450</v>
      </c>
      <c r="I7" s="48">
        <f t="shared" si="0"/>
        <v>492788</v>
      </c>
      <c r="J7" s="48">
        <f t="shared" si="0"/>
        <v>140961</v>
      </c>
      <c r="K7" s="48">
        <f t="shared" si="0"/>
        <v>2994158</v>
      </c>
      <c r="L7" s="47"/>
      <c r="M7"/>
      <c r="N7"/>
    </row>
    <row r="8" spans="1:14" ht="16.5" customHeight="1">
      <c r="A8" s="45" t="s">
        <v>36</v>
      </c>
      <c r="B8" s="46">
        <f aca="true" t="shared" si="1" ref="B8:J8">+B9+B10</f>
        <v>26350</v>
      </c>
      <c r="C8" s="46">
        <f t="shared" si="1"/>
        <v>24872</v>
      </c>
      <c r="D8" s="46">
        <f t="shared" si="1"/>
        <v>24038</v>
      </c>
      <c r="E8" s="46">
        <f t="shared" si="1"/>
        <v>17853</v>
      </c>
      <c r="F8" s="46">
        <f t="shared" si="1"/>
        <v>17250</v>
      </c>
      <c r="G8" s="46">
        <f t="shared" si="1"/>
        <v>12336</v>
      </c>
      <c r="H8" s="46">
        <f t="shared" si="1"/>
        <v>9477</v>
      </c>
      <c r="I8" s="46">
        <f t="shared" si="1"/>
        <v>29314</v>
      </c>
      <c r="J8" s="46">
        <f t="shared" si="1"/>
        <v>5893</v>
      </c>
      <c r="K8" s="39">
        <f>SUM(B8:J8)</f>
        <v>167383</v>
      </c>
      <c r="L8"/>
      <c r="M8"/>
      <c r="N8"/>
    </row>
    <row r="9" spans="1:14" ht="16.5" customHeight="1">
      <c r="A9" s="23" t="s">
        <v>35</v>
      </c>
      <c r="B9" s="46">
        <v>26326</v>
      </c>
      <c r="C9" s="46">
        <v>24872</v>
      </c>
      <c r="D9" s="46">
        <v>24028</v>
      </c>
      <c r="E9" s="46">
        <v>17812</v>
      </c>
      <c r="F9" s="46">
        <v>17226</v>
      </c>
      <c r="G9" s="46">
        <v>12333</v>
      </c>
      <c r="H9" s="46">
        <v>9477</v>
      </c>
      <c r="I9" s="46">
        <v>29245</v>
      </c>
      <c r="J9" s="46">
        <v>5893</v>
      </c>
      <c r="K9" s="39">
        <f>SUM(B9:J9)</f>
        <v>167212</v>
      </c>
      <c r="L9"/>
      <c r="M9"/>
      <c r="N9"/>
    </row>
    <row r="10" spans="1:14" ht="16.5" customHeight="1">
      <c r="A10" s="23" t="s">
        <v>34</v>
      </c>
      <c r="B10" s="46">
        <v>24</v>
      </c>
      <c r="C10" s="46">
        <v>0</v>
      </c>
      <c r="D10" s="46">
        <v>10</v>
      </c>
      <c r="E10" s="46">
        <v>41</v>
      </c>
      <c r="F10" s="46">
        <v>24</v>
      </c>
      <c r="G10" s="46">
        <v>3</v>
      </c>
      <c r="H10" s="46">
        <v>0</v>
      </c>
      <c r="I10" s="46">
        <v>69</v>
      </c>
      <c r="J10" s="46">
        <v>0</v>
      </c>
      <c r="K10" s="39">
        <f>SUM(B10:J10)</f>
        <v>171</v>
      </c>
      <c r="L10"/>
      <c r="M10"/>
      <c r="N10"/>
    </row>
    <row r="11" spans="1:14" ht="16.5" customHeight="1">
      <c r="A11" s="45" t="s">
        <v>33</v>
      </c>
      <c r="B11" s="44">
        <v>397767</v>
      </c>
      <c r="C11" s="44">
        <v>327749</v>
      </c>
      <c r="D11" s="44">
        <v>402661</v>
      </c>
      <c r="E11" s="44">
        <v>255090</v>
      </c>
      <c r="F11" s="44">
        <v>255207</v>
      </c>
      <c r="G11" s="44">
        <v>284786</v>
      </c>
      <c r="H11" s="44">
        <v>304973</v>
      </c>
      <c r="I11" s="44">
        <v>463474</v>
      </c>
      <c r="J11" s="44">
        <v>135068</v>
      </c>
      <c r="K11" s="39">
        <f>SUM(B11:J11)</f>
        <v>2826775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7" t="s">
        <v>32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8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7" t="s">
        <v>31</v>
      </c>
      <c r="B15" s="40">
        <v>1.034483363850848</v>
      </c>
      <c r="C15" s="40">
        <v>1.014474786923089</v>
      </c>
      <c r="D15" s="40">
        <v>1.018695529350401</v>
      </c>
      <c r="E15" s="40">
        <v>1.099801351974189</v>
      </c>
      <c r="F15" s="40">
        <v>1.00432901806379</v>
      </c>
      <c r="G15" s="40">
        <v>0.975580644214973</v>
      </c>
      <c r="H15" s="40">
        <v>1.061539220582391</v>
      </c>
      <c r="I15" s="40">
        <v>1.026586429215703</v>
      </c>
      <c r="J15" s="40">
        <v>1.050379503392102</v>
      </c>
      <c r="K15" s="32"/>
    </row>
    <row r="16" spans="1:11" ht="12" customHeight="1">
      <c r="A16" s="17"/>
      <c r="B16" s="32"/>
      <c r="C16" s="32"/>
      <c r="D16" s="32"/>
      <c r="E16" s="39"/>
      <c r="F16" s="32"/>
      <c r="G16" s="32"/>
      <c r="H16" s="32"/>
      <c r="I16" s="32"/>
      <c r="J16" s="32"/>
      <c r="K16" s="16"/>
    </row>
    <row r="17" spans="1:14" ht="16.5" customHeight="1">
      <c r="A17" s="38" t="s">
        <v>30</v>
      </c>
      <c r="B17" s="37">
        <f aca="true" t="shared" si="2" ref="B17:J17">B18+B19+B20+B21+B22</f>
        <v>1532701.25</v>
      </c>
      <c r="C17" s="37">
        <f t="shared" si="2"/>
        <v>1360863.0399999998</v>
      </c>
      <c r="D17" s="37">
        <f t="shared" si="2"/>
        <v>1808953.4600000002</v>
      </c>
      <c r="E17" s="37">
        <f t="shared" si="2"/>
        <v>1102506.1500000001</v>
      </c>
      <c r="F17" s="37">
        <f t="shared" si="2"/>
        <v>1064165.86</v>
      </c>
      <c r="G17" s="37">
        <f t="shared" si="2"/>
        <v>1121187.0899999999</v>
      </c>
      <c r="H17" s="37">
        <f t="shared" si="2"/>
        <v>1028341.3400000001</v>
      </c>
      <c r="I17" s="37">
        <f t="shared" si="2"/>
        <v>1618556.7000000002</v>
      </c>
      <c r="J17" s="37">
        <f t="shared" si="2"/>
        <v>520519.29999999993</v>
      </c>
      <c r="K17" s="37">
        <f aca="true" t="shared" si="3" ref="K17:K22">SUM(B17:J17)</f>
        <v>11157794.190000001</v>
      </c>
      <c r="L17"/>
      <c r="M17"/>
      <c r="N17"/>
    </row>
    <row r="18" spans="1:14" ht="16.5" customHeight="1">
      <c r="A18" s="36" t="s">
        <v>29</v>
      </c>
      <c r="B18" s="31">
        <f aca="true" t="shared" si="4" ref="B18:J18">ROUND(B13*B7,2)</f>
        <v>1442337.09</v>
      </c>
      <c r="C18" s="31">
        <f t="shared" si="4"/>
        <v>1316369.46</v>
      </c>
      <c r="D18" s="31">
        <f t="shared" si="4"/>
        <v>1764528.37</v>
      </c>
      <c r="E18" s="31">
        <f t="shared" si="4"/>
        <v>982649.39</v>
      </c>
      <c r="F18" s="31">
        <f t="shared" si="4"/>
        <v>1037325.54</v>
      </c>
      <c r="G18" s="31">
        <f t="shared" si="4"/>
        <v>1143771.14</v>
      </c>
      <c r="H18" s="31">
        <f t="shared" si="4"/>
        <v>964921.27</v>
      </c>
      <c r="I18" s="31">
        <f t="shared" si="4"/>
        <v>1526460.11</v>
      </c>
      <c r="J18" s="31">
        <f t="shared" si="4"/>
        <v>494702.63</v>
      </c>
      <c r="K18" s="31">
        <f t="shared" si="3"/>
        <v>10673065</v>
      </c>
      <c r="L18"/>
      <c r="M18"/>
      <c r="N18"/>
    </row>
    <row r="19" spans="1:14" ht="16.5" customHeight="1">
      <c r="A19" s="19" t="s">
        <v>28</v>
      </c>
      <c r="B19" s="31">
        <f aca="true" t="shared" si="5" ref="B19:J19">IF(B15&lt;&gt;0,ROUND((B15-1)*B18,2),0)</f>
        <v>49736.63</v>
      </c>
      <c r="C19" s="31">
        <f t="shared" si="5"/>
        <v>19054.17</v>
      </c>
      <c r="D19" s="31">
        <f t="shared" si="5"/>
        <v>32988.79</v>
      </c>
      <c r="E19" s="31">
        <f t="shared" si="5"/>
        <v>98069.74</v>
      </c>
      <c r="F19" s="31">
        <f t="shared" si="5"/>
        <v>4490.6</v>
      </c>
      <c r="G19" s="31">
        <f t="shared" si="5"/>
        <v>-27930.15</v>
      </c>
      <c r="H19" s="31">
        <f t="shared" si="5"/>
        <v>59380.5</v>
      </c>
      <c r="I19" s="31">
        <f t="shared" si="5"/>
        <v>40583.12</v>
      </c>
      <c r="J19" s="31">
        <f t="shared" si="5"/>
        <v>24922.87</v>
      </c>
      <c r="K19" s="31">
        <f t="shared" si="3"/>
        <v>301296.27</v>
      </c>
      <c r="L19"/>
      <c r="M19"/>
      <c r="N19"/>
    </row>
    <row r="20" spans="1:14" ht="16.5" customHeight="1">
      <c r="A20" s="19" t="s">
        <v>27</v>
      </c>
      <c r="B20" s="31">
        <v>39259.54</v>
      </c>
      <c r="C20" s="31">
        <v>25439.41</v>
      </c>
      <c r="D20" s="31">
        <v>21180.83</v>
      </c>
      <c r="E20" s="31">
        <v>23815.43</v>
      </c>
      <c r="F20" s="31">
        <v>20981.73</v>
      </c>
      <c r="G20" s="31">
        <v>15034.47</v>
      </c>
      <c r="H20" s="31">
        <v>20373.03</v>
      </c>
      <c r="I20" s="31">
        <v>51513.47</v>
      </c>
      <c r="J20" s="31">
        <v>9739.7</v>
      </c>
      <c r="K20" s="31">
        <f t="shared" si="3"/>
        <v>227337.61</v>
      </c>
      <c r="L20"/>
      <c r="M20"/>
      <c r="N20"/>
    </row>
    <row r="21" spans="1:14" ht="16.5" customHeight="1">
      <c r="A21" s="19" t="s">
        <v>26</v>
      </c>
      <c r="B21" s="31">
        <v>1367.99</v>
      </c>
      <c r="C21" s="35">
        <v>0</v>
      </c>
      <c r="D21" s="35">
        <v>0</v>
      </c>
      <c r="E21" s="31">
        <v>1367.99</v>
      </c>
      <c r="F21" s="31">
        <v>1367.99</v>
      </c>
      <c r="G21" s="35">
        <v>0</v>
      </c>
      <c r="H21" s="35">
        <v>0</v>
      </c>
      <c r="I21" s="35">
        <v>0</v>
      </c>
      <c r="J21" s="35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25</v>
      </c>
      <c r="B22" s="35">
        <v>0</v>
      </c>
      <c r="C22" s="35">
        <v>0</v>
      </c>
      <c r="D22" s="31">
        <v>-9744.53</v>
      </c>
      <c r="E22" s="31">
        <v>-3396.4</v>
      </c>
      <c r="F22" s="35">
        <v>0</v>
      </c>
      <c r="G22" s="31">
        <v>-9688.37</v>
      </c>
      <c r="H22" s="31">
        <v>-16333.46</v>
      </c>
      <c r="I22" s="35">
        <v>0</v>
      </c>
      <c r="J22" s="31">
        <v>-8845.9</v>
      </c>
      <c r="K22" s="31">
        <f t="shared" si="3"/>
        <v>-48008.66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9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7" t="s">
        <v>24</v>
      </c>
      <c r="B25" s="31">
        <f aca="true" t="shared" si="6" ref="B25:K25">+B26+B31+B44</f>
        <v>65015.65000000002</v>
      </c>
      <c r="C25" s="31">
        <f t="shared" si="6"/>
        <v>-43739.8</v>
      </c>
      <c r="D25" s="31">
        <f t="shared" si="6"/>
        <v>75328.79000000004</v>
      </c>
      <c r="E25" s="31">
        <f t="shared" si="6"/>
        <v>330569.16000000003</v>
      </c>
      <c r="F25" s="31">
        <f t="shared" si="6"/>
        <v>18902.819999999992</v>
      </c>
      <c r="G25" s="31">
        <f t="shared" si="6"/>
        <v>-42789.22999999998</v>
      </c>
      <c r="H25" s="31">
        <f t="shared" si="6"/>
        <v>-164895.9</v>
      </c>
      <c r="I25" s="31">
        <f t="shared" si="6"/>
        <v>-122415.26999999999</v>
      </c>
      <c r="J25" s="31">
        <f t="shared" si="6"/>
        <v>-92541.76000000004</v>
      </c>
      <c r="K25" s="31">
        <f t="shared" si="6"/>
        <v>23434.459999999963</v>
      </c>
      <c r="L25"/>
      <c r="M25"/>
      <c r="N25"/>
    </row>
    <row r="26" spans="1:14" ht="16.5" customHeight="1">
      <c r="A26" s="19" t="s">
        <v>23</v>
      </c>
      <c r="B26" s="31">
        <f aca="true" t="shared" si="7" ref="B26:K26">B27+B28+B29+B30</f>
        <v>-164724.49</v>
      </c>
      <c r="C26" s="31">
        <f t="shared" si="7"/>
        <v>-111012.72</v>
      </c>
      <c r="D26" s="31">
        <f t="shared" si="7"/>
        <v>-121209.00999999998</v>
      </c>
      <c r="E26" s="31">
        <f t="shared" si="7"/>
        <v>-148791.01</v>
      </c>
      <c r="F26" s="31">
        <f t="shared" si="7"/>
        <v>-74071.8</v>
      </c>
      <c r="G26" s="31">
        <f t="shared" si="7"/>
        <v>-127730.78</v>
      </c>
      <c r="H26" s="31">
        <f t="shared" si="7"/>
        <v>-57594.03</v>
      </c>
      <c r="I26" s="31">
        <f t="shared" si="7"/>
        <v>-152037.93</v>
      </c>
      <c r="J26" s="31">
        <f t="shared" si="7"/>
        <v>-33448.740000000005</v>
      </c>
      <c r="K26" s="31">
        <f t="shared" si="7"/>
        <v>-990620.51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-113201.8</v>
      </c>
      <c r="C27" s="31">
        <f aca="true" t="shared" si="8" ref="C27:J27">-ROUND((C9)*$E$3,2)</f>
        <v>-106949.6</v>
      </c>
      <c r="D27" s="31">
        <f t="shared" si="8"/>
        <v>-103320.4</v>
      </c>
      <c r="E27" s="31">
        <f t="shared" si="8"/>
        <v>-76591.6</v>
      </c>
      <c r="F27" s="31">
        <f t="shared" si="8"/>
        <v>-74071.8</v>
      </c>
      <c r="G27" s="31">
        <f t="shared" si="8"/>
        <v>-53031.9</v>
      </c>
      <c r="H27" s="31">
        <f t="shared" si="8"/>
        <v>-40751.1</v>
      </c>
      <c r="I27" s="31">
        <f t="shared" si="8"/>
        <v>-125753.5</v>
      </c>
      <c r="J27" s="31">
        <f t="shared" si="8"/>
        <v>-25339.9</v>
      </c>
      <c r="K27" s="31">
        <f>SUM(B27:J27)</f>
        <v>-719011.6</v>
      </c>
      <c r="L27" s="29"/>
      <c r="M27"/>
      <c r="N27"/>
    </row>
    <row r="28" spans="1:14" ht="16.5" customHeight="1">
      <c r="A28" s="26" t="s">
        <v>22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f>SUM(B28:J28)</f>
        <v>0</v>
      </c>
      <c r="L28"/>
      <c r="M28"/>
      <c r="N28"/>
    </row>
    <row r="29" spans="1:14" ht="16.5" customHeight="1">
      <c r="A29" s="26" t="s">
        <v>21</v>
      </c>
      <c r="B29" s="31">
        <v>-1384.6</v>
      </c>
      <c r="C29" s="31">
        <v>-722.4</v>
      </c>
      <c r="D29" s="31">
        <v>-1023.4</v>
      </c>
      <c r="E29" s="31">
        <v>-993.3</v>
      </c>
      <c r="F29" s="27">
        <v>0</v>
      </c>
      <c r="G29" s="31">
        <v>-421.4</v>
      </c>
      <c r="H29" s="31">
        <v>-32.34</v>
      </c>
      <c r="I29" s="31">
        <v>-50.48</v>
      </c>
      <c r="J29" s="31">
        <v>-15.57</v>
      </c>
      <c r="K29" s="31">
        <f>SUM(B29:J29)</f>
        <v>-4643.489999999999</v>
      </c>
      <c r="L29"/>
      <c r="M29"/>
      <c r="N29"/>
    </row>
    <row r="30" spans="1:14" ht="16.5" customHeight="1">
      <c r="A30" s="26" t="s">
        <v>20</v>
      </c>
      <c r="B30" s="31">
        <v>-50138.09</v>
      </c>
      <c r="C30" s="31">
        <v>-3340.72</v>
      </c>
      <c r="D30" s="31">
        <v>-16865.21</v>
      </c>
      <c r="E30" s="31">
        <v>-71206.11</v>
      </c>
      <c r="F30" s="27">
        <v>0</v>
      </c>
      <c r="G30" s="31">
        <v>-74277.48</v>
      </c>
      <c r="H30" s="31">
        <v>-16810.59</v>
      </c>
      <c r="I30" s="31">
        <v>-26233.95</v>
      </c>
      <c r="J30" s="31">
        <v>-8093.27</v>
      </c>
      <c r="K30" s="31">
        <f>SUM(B30:J30)</f>
        <v>-266965.42</v>
      </c>
      <c r="L30"/>
      <c r="M30"/>
      <c r="N30"/>
    </row>
    <row r="31" spans="1:14" s="24" customFormat="1" ht="16.5" customHeight="1">
      <c r="A31" s="19" t="s">
        <v>19</v>
      </c>
      <c r="B31" s="28">
        <f>SUM(B32:B42)</f>
        <v>-30925.09</v>
      </c>
      <c r="C31" s="28">
        <f aca="true" t="shared" si="9" ref="C31:J31">SUM(C32:C42)</f>
        <v>-39376.56</v>
      </c>
      <c r="D31" s="28">
        <f t="shared" si="9"/>
        <v>-139853.09</v>
      </c>
      <c r="E31" s="28">
        <f t="shared" si="9"/>
        <v>-85123.75</v>
      </c>
      <c r="F31" s="28">
        <f t="shared" si="9"/>
        <v>-22585.14</v>
      </c>
      <c r="G31" s="28">
        <f t="shared" si="9"/>
        <v>-53954.59</v>
      </c>
      <c r="H31" s="28">
        <f t="shared" si="9"/>
        <v>-138986.33</v>
      </c>
      <c r="I31" s="28">
        <f t="shared" si="9"/>
        <v>-30485.34</v>
      </c>
      <c r="J31" s="28">
        <f t="shared" si="9"/>
        <v>-134772.67</v>
      </c>
      <c r="K31" s="28">
        <f>SUM(K32:K42)</f>
        <v>-676062.5599999999</v>
      </c>
      <c r="L31"/>
      <c r="M31"/>
      <c r="N31"/>
    </row>
    <row r="32" spans="1:14" ht="16.5" customHeight="1">
      <c r="A32" s="26" t="s">
        <v>18</v>
      </c>
      <c r="B32" s="18">
        <v>0</v>
      </c>
      <c r="C32" s="18">
        <v>0</v>
      </c>
      <c r="D32" s="28">
        <v>-18626.16</v>
      </c>
      <c r="E32" s="27">
        <v>0</v>
      </c>
      <c r="F32" s="27">
        <v>0</v>
      </c>
      <c r="G32" s="18">
        <v>0</v>
      </c>
      <c r="H32" s="27">
        <v>0</v>
      </c>
      <c r="I32" s="18">
        <v>0</v>
      </c>
      <c r="J32" s="28">
        <v>-5392.18</v>
      </c>
      <c r="K32" s="28">
        <f>SUM(B32:J32)</f>
        <v>-24018.34</v>
      </c>
      <c r="L32"/>
      <c r="M32"/>
      <c r="N32"/>
    </row>
    <row r="33" spans="1:14" ht="16.5" customHeight="1">
      <c r="A33" s="26" t="s">
        <v>17</v>
      </c>
      <c r="B33" s="28">
        <v>-30925.09</v>
      </c>
      <c r="C33" s="28">
        <v>-39376.56</v>
      </c>
      <c r="D33" s="28">
        <v>-121226.93</v>
      </c>
      <c r="E33" s="28">
        <v>-85123.75</v>
      </c>
      <c r="F33" s="28">
        <v>-22585.14</v>
      </c>
      <c r="G33" s="28">
        <v>-53954.59</v>
      </c>
      <c r="H33" s="28">
        <v>-75585.34</v>
      </c>
      <c r="I33" s="28">
        <v>-30485.34</v>
      </c>
      <c r="J33" s="28">
        <v>-15221.47</v>
      </c>
      <c r="K33" s="28">
        <f>SUM(B33:J33)</f>
        <v>-474484.2099999999</v>
      </c>
      <c r="L33"/>
      <c r="M33"/>
      <c r="N33"/>
    </row>
    <row r="34" spans="1:14" ht="16.5" customHeight="1">
      <c r="A34" s="26" t="s">
        <v>16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6" t="s">
        <v>15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6" t="s">
        <v>14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6" t="s">
        <v>13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4" customFormat="1" ht="16.5" customHeight="1">
      <c r="A38" s="26" t="s">
        <v>12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5"/>
    </row>
    <row r="39" spans="1:14" s="24" customFormat="1" ht="16.5" customHeight="1">
      <c r="A39" s="26" t="s">
        <v>11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5"/>
      <c r="M39"/>
      <c r="N39"/>
    </row>
    <row r="40" spans="1:14" s="24" customFormat="1" ht="16.5" customHeight="1">
      <c r="A40" s="26" t="s">
        <v>10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5"/>
      <c r="M40"/>
      <c r="N40"/>
    </row>
    <row r="41" spans="1:14" s="24" customFormat="1" ht="15.75">
      <c r="A41" s="26" t="s">
        <v>9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5"/>
      <c r="M41"/>
      <c r="N41"/>
    </row>
    <row r="42" spans="1:12" ht="15.75" customHeight="1">
      <c r="A42" s="26" t="s">
        <v>80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28">
        <v>-63400.99</v>
      </c>
      <c r="I42" s="18">
        <v>0</v>
      </c>
      <c r="J42" s="28">
        <v>-114159.02</v>
      </c>
      <c r="K42" s="28">
        <f>SUM(B42:J42)</f>
        <v>-177560.01</v>
      </c>
      <c r="L42" s="22"/>
    </row>
    <row r="43" spans="1:12" ht="12" customHeight="1">
      <c r="A43" s="2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2"/>
    </row>
    <row r="44" spans="1:14" ht="16.5" customHeight="1">
      <c r="A44" s="19" t="s">
        <v>81</v>
      </c>
      <c r="B44" s="31">
        <v>260665.23</v>
      </c>
      <c r="C44" s="31">
        <v>106649.48</v>
      </c>
      <c r="D44" s="31">
        <v>336390.89</v>
      </c>
      <c r="E44" s="31">
        <v>564483.92</v>
      </c>
      <c r="F44" s="31">
        <v>115559.76</v>
      </c>
      <c r="G44" s="31">
        <v>138896.14</v>
      </c>
      <c r="H44" s="31">
        <v>31684.46</v>
      </c>
      <c r="I44" s="31">
        <v>60108</v>
      </c>
      <c r="J44" s="31">
        <v>75679.65</v>
      </c>
      <c r="K44" s="31">
        <f>SUM(B44:J44)</f>
        <v>1690117.5299999998</v>
      </c>
      <c r="L44" s="22"/>
      <c r="M44"/>
      <c r="N44"/>
    </row>
    <row r="45" spans="1:12" ht="12" customHeight="1">
      <c r="A45" s="19"/>
      <c r="B45" s="16"/>
      <c r="C45" s="16"/>
      <c r="D45" s="16"/>
      <c r="E45" s="16"/>
      <c r="F45" s="16"/>
      <c r="G45" s="16"/>
      <c r="H45" s="16"/>
      <c r="I45" s="16"/>
      <c r="J45" s="16"/>
      <c r="K45" s="21"/>
      <c r="L45" s="10"/>
    </row>
    <row r="46" spans="1:12" ht="16.5" customHeight="1">
      <c r="A46" s="17" t="s">
        <v>8</v>
      </c>
      <c r="B46" s="11">
        <f aca="true" t="shared" si="10" ref="B46:J46">+B17+B25</f>
        <v>1597716.9</v>
      </c>
      <c r="C46" s="11">
        <f t="shared" si="10"/>
        <v>1317123.2399999998</v>
      </c>
      <c r="D46" s="11">
        <f t="shared" si="10"/>
        <v>1884282.2500000002</v>
      </c>
      <c r="E46" s="11">
        <f t="shared" si="10"/>
        <v>1433075.31</v>
      </c>
      <c r="F46" s="11">
        <f t="shared" si="10"/>
        <v>1083068.6800000002</v>
      </c>
      <c r="G46" s="11">
        <f t="shared" si="10"/>
        <v>1078397.8599999999</v>
      </c>
      <c r="H46" s="11">
        <f t="shared" si="10"/>
        <v>863445.4400000001</v>
      </c>
      <c r="I46" s="11">
        <f t="shared" si="10"/>
        <v>1496141.4300000002</v>
      </c>
      <c r="J46" s="11">
        <f t="shared" si="10"/>
        <v>427977.5399999999</v>
      </c>
      <c r="K46" s="21">
        <f>SUM(B46:J46)</f>
        <v>11181228.649999997</v>
      </c>
      <c r="L46" s="62"/>
    </row>
    <row r="47" spans="1:13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 s="63"/>
      <c r="M47" s="20"/>
    </row>
    <row r="48" spans="1:14" ht="16.5" customHeight="1">
      <c r="A48" s="19" t="s">
        <v>6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f>SUM(B48:J48)</f>
        <v>0</v>
      </c>
      <c r="L48"/>
      <c r="M48"/>
      <c r="N48"/>
    </row>
    <row r="49" spans="1:11" ht="12" customHeight="1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2" ht="16.5" customHeight="1">
      <c r="A52" s="12" t="s">
        <v>5</v>
      </c>
      <c r="B52" s="11">
        <f aca="true" t="shared" si="11" ref="B52:K52">SUM(B53:B64)</f>
        <v>1597716.91</v>
      </c>
      <c r="C52" s="11">
        <f t="shared" si="11"/>
        <v>1317123.23</v>
      </c>
      <c r="D52" s="11">
        <f t="shared" si="11"/>
        <v>1884282.25</v>
      </c>
      <c r="E52" s="11">
        <f t="shared" si="11"/>
        <v>1433075.31</v>
      </c>
      <c r="F52" s="11">
        <f t="shared" si="11"/>
        <v>1083068.68</v>
      </c>
      <c r="G52" s="11">
        <f t="shared" si="11"/>
        <v>1078397.85</v>
      </c>
      <c r="H52" s="11">
        <f t="shared" si="11"/>
        <v>863445.44</v>
      </c>
      <c r="I52" s="11">
        <f t="shared" si="11"/>
        <v>1496141.43</v>
      </c>
      <c r="J52" s="11">
        <f t="shared" si="11"/>
        <v>427977.54</v>
      </c>
      <c r="K52" s="6">
        <f t="shared" si="11"/>
        <v>11181228.639999997</v>
      </c>
      <c r="L52" s="10"/>
    </row>
    <row r="53" spans="1:11" ht="16.5" customHeight="1">
      <c r="A53" s="8" t="s">
        <v>71</v>
      </c>
      <c r="B53" s="9">
        <v>1414287.13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aca="true" t="shared" si="12" ref="K53:K64">SUM(B53:J53)</f>
        <v>1414287.13</v>
      </c>
    </row>
    <row r="54" spans="1:11" ht="16.5" customHeight="1">
      <c r="A54" s="8" t="s">
        <v>72</v>
      </c>
      <c r="B54" s="9">
        <v>183429.78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183429.78</v>
      </c>
    </row>
    <row r="55" spans="1:11" ht="16.5" customHeight="1">
      <c r="A55" s="8" t="s">
        <v>4</v>
      </c>
      <c r="B55" s="7">
        <v>0</v>
      </c>
      <c r="C55" s="9">
        <v>1317123.23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1317123.23</v>
      </c>
    </row>
    <row r="56" spans="1:11" ht="16.5" customHeight="1">
      <c r="A56" s="8" t="s">
        <v>3</v>
      </c>
      <c r="B56" s="7">
        <v>0</v>
      </c>
      <c r="C56" s="7">
        <v>0</v>
      </c>
      <c r="D56" s="9">
        <v>1884282.25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1884282.25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9">
        <v>1433075.31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1433075.31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9">
        <v>1083068.68</v>
      </c>
      <c r="G58" s="7">
        <v>0</v>
      </c>
      <c r="H58" s="7">
        <v>0</v>
      </c>
      <c r="I58" s="7">
        <v>0</v>
      </c>
      <c r="J58" s="7">
        <v>0</v>
      </c>
      <c r="K58" s="6">
        <f t="shared" si="12"/>
        <v>1083068.68</v>
      </c>
    </row>
    <row r="59" spans="1:11" ht="16.5" customHeight="1">
      <c r="A59" s="8" t="s">
        <v>0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9">
        <v>1078397.85</v>
      </c>
      <c r="H59" s="7">
        <v>0</v>
      </c>
      <c r="I59" s="7">
        <v>0</v>
      </c>
      <c r="J59" s="7">
        <v>0</v>
      </c>
      <c r="K59" s="6">
        <f t="shared" si="12"/>
        <v>1078397.85</v>
      </c>
    </row>
    <row r="60" spans="1:11" ht="16.5" customHeight="1">
      <c r="A60" s="8" t="s">
        <v>64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9">
        <v>863445.44</v>
      </c>
      <c r="I60" s="7">
        <v>0</v>
      </c>
      <c r="J60" s="7">
        <v>0</v>
      </c>
      <c r="K60" s="6">
        <f t="shared" si="12"/>
        <v>863445.44</v>
      </c>
    </row>
    <row r="61" spans="1:11" ht="16.5" customHeight="1">
      <c r="A61" s="8" t="s">
        <v>65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6">
        <f t="shared" si="12"/>
        <v>0</v>
      </c>
    </row>
    <row r="62" spans="1:11" ht="16.5" customHeight="1">
      <c r="A62" s="8" t="s">
        <v>66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570761.49</v>
      </c>
      <c r="J62" s="7">
        <v>0</v>
      </c>
      <c r="K62" s="6">
        <f t="shared" si="12"/>
        <v>570761.49</v>
      </c>
    </row>
    <row r="63" spans="1:11" ht="16.5" customHeight="1">
      <c r="A63" s="8" t="s">
        <v>67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9">
        <v>925379.94</v>
      </c>
      <c r="J63" s="7">
        <v>0</v>
      </c>
      <c r="K63" s="6">
        <f t="shared" si="12"/>
        <v>925379.94</v>
      </c>
    </row>
    <row r="64" spans="1:11" ht="16.5" customHeight="1">
      <c r="A64" s="5" t="s">
        <v>68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56">
        <v>427977.54</v>
      </c>
      <c r="K64" s="3">
        <f t="shared" si="12"/>
        <v>427977.54</v>
      </c>
    </row>
    <row r="65" spans="1:10" ht="18" customHeight="1">
      <c r="A65" s="2" t="s">
        <v>82</v>
      </c>
      <c r="J65"/>
    </row>
    <row r="66" ht="18" customHeight="1"/>
    <row r="67" ht="18" customHeight="1"/>
    <row r="68" ht="18" customHeight="1"/>
    <row r="69" spans="1:2" ht="15.75">
      <c r="A69" s="14"/>
      <c r="B69" s="13"/>
    </row>
    <row r="70" spans="1:2" ht="14.25">
      <c r="A70" s="12" t="s">
        <v>53</v>
      </c>
      <c r="B70" s="9">
        <f>SUM(B72:B81)</f>
        <v>90491.9</v>
      </c>
    </row>
    <row r="71" spans="1:2" ht="14.25">
      <c r="A71" s="12"/>
      <c r="B71" s="9"/>
    </row>
    <row r="72" spans="1:2" ht="14.25">
      <c r="A72" s="8" t="s">
        <v>54</v>
      </c>
      <c r="B72" s="9">
        <v>1097.36</v>
      </c>
    </row>
    <row r="73" spans="1:2" ht="14.25">
      <c r="A73" s="8" t="s">
        <v>55</v>
      </c>
      <c r="B73" s="9">
        <v>10469.92</v>
      </c>
    </row>
    <row r="74" spans="1:2" ht="14.25">
      <c r="A74" s="8" t="s">
        <v>56</v>
      </c>
      <c r="B74" s="9">
        <v>23955.01</v>
      </c>
    </row>
    <row r="75" spans="1:2" ht="14.25">
      <c r="A75" s="8" t="s">
        <v>57</v>
      </c>
      <c r="B75" s="9">
        <v>8516.52</v>
      </c>
    </row>
    <row r="76" spans="1:2" ht="14.25">
      <c r="A76" s="8" t="s">
        <v>58</v>
      </c>
      <c r="B76" s="9">
        <v>6094.99</v>
      </c>
    </row>
    <row r="77" spans="1:2" ht="14.25">
      <c r="A77" s="8" t="s">
        <v>59</v>
      </c>
      <c r="B77" s="9">
        <v>21663.76</v>
      </c>
    </row>
    <row r="78" spans="1:2" ht="14.25">
      <c r="A78" s="8" t="s">
        <v>60</v>
      </c>
      <c r="B78" s="9">
        <v>8138.11</v>
      </c>
    </row>
    <row r="79" spans="1:2" ht="14.25">
      <c r="A79" s="8" t="s">
        <v>61</v>
      </c>
      <c r="B79" s="9">
        <v>509.03</v>
      </c>
    </row>
    <row r="80" spans="1:2" ht="14.25">
      <c r="A80" s="8" t="s">
        <v>62</v>
      </c>
      <c r="B80" s="9">
        <v>8938.01</v>
      </c>
    </row>
    <row r="81" spans="1:2" ht="14.25">
      <c r="A81" s="5" t="s">
        <v>63</v>
      </c>
      <c r="B81" s="56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2019-11-28T21:55:26Z</dcterms:modified>
  <cp:category/>
  <cp:version/>
  <cp:contentType/>
  <cp:contentStatus/>
</cp:coreProperties>
</file>