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<sst xmlns="http://schemas.openxmlformats.org/spreadsheetml/2006/main" count="83" uniqueCount="82">
  <si>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Nota:</t>
  </si>
  <si>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</si>
  <si>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</si>
  <si>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</si>
  <si>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</si>
  <si>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</si>
  <si>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</si>
  <si>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</si>
  <si>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</si>
  <si>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</si>
  <si>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</si>
  <si>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</si>
  <si>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</si>
  <si>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</si>
  <si>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</si>
  <si>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</si>
  <si>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</si>
  <si>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</si>
  <si>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</si>
  <si>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</si>
  <si>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</si>
  <si>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</si>
  <si>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</si>
  <si>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</si>
  <si>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</si>
  <si>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</si>
  <si>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</si>
  <si>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</si>
  <si>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</si>
  <si>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</si>
  <si>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</si>
  <si>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</si>
  <si>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</si>
  <si>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</si>
  <si>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</si>
  <si>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</si>
  <si>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</si>
  <si>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</si>
  <si>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</si>
  <si>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</si>
  <si>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</si>
  <si>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</si>
  <si>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</si>
  <si>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</si>
  <si>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</si>
  <si>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</si>
  <si>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</si>
  <si>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</si>
  <si>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</si>
  <si>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</si>
  <si>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</si>
  <si>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</si>
  <si>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</si>
  <si>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</si>
  <si>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</si>
  <si>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</si>
  <si>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8.1. Viação Gato Preto Ltda.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</si>
  <si>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</si>
  <si>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</si>
  <si>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</si>
  <si>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</si>
  <si>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</si>
  <si>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</si>
  <si>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</si>
  <si>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</si>
  <si>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</si>
  <si>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</si>
  <si>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</si>
  <si>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</si>
  <si>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</si>
  <si>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</si>
  <si>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</si>
  <si>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</si>
  <si>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</si>
  <si>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</si>
  <si>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</si>
  <si>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</si>
  <si>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</si>
  <si>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</si>
  <si>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</si>
  <si>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</si>
  <si>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OPERAÇÃO 18/11/19 - VENCIMENTO 26/11/19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</si>
</sst>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Separador de milhares 5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8" t="s">
        <v>71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1">
      <c r="A2" s="59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>
      <c r="A3" s="53"/>
      <c r="B3" s="56"/>
      <c r="C3" s="53"/>
      <c r="D3" s="53" t="s">
        <v>54</v>
      </c>
      <c r="E3" s="55">
        <v>4.3</v>
      </c>
      <c r="F3" s="55"/>
      <c r="G3" s="54"/>
      <c r="H3" s="54"/>
      <c r="I3" s="54"/>
      <c r="J3" s="54"/>
      <c r="K3" s="53"/>
    </row>
    <row r="4" spans="1:11" ht="15.75">
      <c r="A4" s="60" t="s">
        <v>53</v>
      </c>
      <c r="B4" s="61" t="s">
        <v>52</v>
      </c>
      <c r="C4" s="62"/>
      <c r="D4" s="62"/>
      <c r="E4" s="62"/>
      <c r="F4" s="62"/>
      <c r="G4" s="62"/>
      <c r="H4" s="62"/>
      <c r="I4" s="62"/>
      <c r="J4" s="62"/>
      <c r="K4" s="60" t="s">
        <v>51</v>
      </c>
    </row>
    <row r="5" spans="1:11" ht="43.5" customHeight="1">
      <c r="A5" s="60"/>
      <c r="B5" s="51" t="s">
        <v>75</v>
      </c>
      <c r="C5" s="51" t="s">
        <v>50</v>
      </c>
      <c r="D5" s="52" t="s">
        <v>76</v>
      </c>
      <c r="E5" s="52" t="s">
        <v>77</v>
      </c>
      <c r="F5" s="52" t="s">
        <v>78</v>
      </c>
      <c r="G5" s="51" t="s">
        <v>79</v>
      </c>
      <c r="H5" s="52" t="s">
        <v>76</v>
      </c>
      <c r="I5" s="51" t="s">
        <v>49</v>
      </c>
      <c r="J5" s="51" t="s">
        <v>80</v>
      </c>
      <c r="K5" s="60"/>
    </row>
    <row r="6" spans="1:11" ht="18.75" customHeight="1">
      <c r="A6" s="60"/>
      <c r="B6" s="50" t="s">
        <v>48</v>
      </c>
      <c r="C6" s="50" t="s">
        <v>47</v>
      </c>
      <c r="D6" s="50" t="s">
        <v>46</v>
      </c>
      <c r="E6" s="50" t="s">
        <v>45</v>
      </c>
      <c r="F6" s="50" t="s">
        <v>44</v>
      </c>
      <c r="G6" s="50" t="s">
        <v>43</v>
      </c>
      <c r="H6" s="50" t="s">
        <v>42</v>
      </c>
      <c r="I6" s="50" t="s">
        <v>41</v>
      </c>
      <c r="J6" s="50" t="s">
        <v>40</v>
      </c>
      <c r="K6" s="60"/>
    </row>
    <row r="7" spans="1:14" ht="16.5" customHeight="1">
      <c r="A7" s="14" t="s">
        <v>39</v>
      </c>
      <c r="B7" s="49">
        <f aca="true" t="shared" si="0" ref="B7:K7">B8+B11</f>
        <v>417258</v>
      </c>
      <c r="C7" s="49">
        <f t="shared" si="0"/>
        <v>351055</v>
      </c>
      <c r="D7" s="49">
        <f t="shared" si="0"/>
        <v>415451</v>
      </c>
      <c r="E7" s="49">
        <f t="shared" si="0"/>
        <v>272497</v>
      </c>
      <c r="F7" s="49">
        <f t="shared" si="0"/>
        <v>264408</v>
      </c>
      <c r="G7" s="49">
        <f t="shared" si="0"/>
        <v>293198</v>
      </c>
      <c r="H7" s="49">
        <f t="shared" si="0"/>
        <v>302489</v>
      </c>
      <c r="I7" s="49">
        <f t="shared" si="0"/>
        <v>476299</v>
      </c>
      <c r="J7" s="49">
        <f t="shared" si="0"/>
        <v>142699</v>
      </c>
      <c r="K7" s="49">
        <f t="shared" si="0"/>
        <v>2935354</v>
      </c>
      <c r="L7" s="48"/>
      <c r="M7"/>
      <c r="N7"/>
    </row>
    <row r="8" spans="1:14" ht="16.5" customHeight="1">
      <c r="A8" s="46" t="s">
        <v>38</v>
      </c>
      <c r="B8" s="47">
        <f aca="true" t="shared" si="1" ref="B8:J8">+B9+B10</f>
        <v>25271</v>
      </c>
      <c r="C8" s="47">
        <f t="shared" si="1"/>
        <v>24376</v>
      </c>
      <c r="D8" s="47">
        <f t="shared" si="1"/>
        <v>22689</v>
      </c>
      <c r="E8" s="47">
        <f t="shared" si="1"/>
        <v>17261</v>
      </c>
      <c r="F8" s="47">
        <f t="shared" si="1"/>
        <v>16284</v>
      </c>
      <c r="G8" s="47">
        <f t="shared" si="1"/>
        <v>11501</v>
      </c>
      <c r="H8" s="47">
        <f t="shared" si="1"/>
        <v>9108</v>
      </c>
      <c r="I8" s="47">
        <f t="shared" si="1"/>
        <v>27861</v>
      </c>
      <c r="J8" s="47">
        <f t="shared" si="1"/>
        <v>5977</v>
      </c>
      <c r="K8" s="40">
        <f>SUM(B8:J8)</f>
        <v>160328</v>
      </c>
      <c r="L8"/>
      <c r="M8"/>
      <c r="N8"/>
    </row>
    <row r="9" spans="1:14" ht="16.5" customHeight="1">
      <c r="A9" s="24" t="s">
        <v>37</v>
      </c>
      <c r="B9" s="47">
        <v>25244</v>
      </c>
      <c r="C9" s="47">
        <v>24376</v>
      </c>
      <c r="D9" s="47">
        <v>22679</v>
      </c>
      <c r="E9" s="47">
        <v>17232</v>
      </c>
      <c r="F9" s="47">
        <v>16255</v>
      </c>
      <c r="G9" s="47">
        <v>11499</v>
      </c>
      <c r="H9" s="47">
        <v>9108</v>
      </c>
      <c r="I9" s="47">
        <v>27804</v>
      </c>
      <c r="J9" s="47">
        <v>5977</v>
      </c>
      <c r="K9" s="40">
        <f>SUM(B9:J9)</f>
        <v>160174</v>
      </c>
      <c r="L9"/>
      <c r="M9"/>
      <c r="N9"/>
    </row>
    <row r="10" spans="1:14" ht="16.5" customHeight="1">
      <c r="A10" s="24" t="s">
        <v>36</v>
      </c>
      <c r="B10" s="47">
        <v>27</v>
      </c>
      <c r="C10" s="47">
        <v>0</v>
      </c>
      <c r="D10" s="47">
        <v>10</v>
      </c>
      <c r="E10" s="47">
        <v>29</v>
      </c>
      <c r="F10" s="47">
        <v>29</v>
      </c>
      <c r="G10" s="47">
        <v>2</v>
      </c>
      <c r="H10" s="47">
        <v>0</v>
      </c>
      <c r="I10" s="47">
        <v>57</v>
      </c>
      <c r="J10" s="47">
        <v>0</v>
      </c>
      <c r="K10" s="40">
        <f>SUM(B10:J10)</f>
        <v>154</v>
      </c>
      <c r="L10"/>
      <c r="M10"/>
      <c r="N10"/>
    </row>
    <row r="11" spans="1:14" ht="16.5" customHeight="1">
      <c r="A11" s="46" t="s">
        <v>35</v>
      </c>
      <c r="B11" s="45">
        <v>391987</v>
      </c>
      <c r="C11" s="45">
        <v>326679</v>
      </c>
      <c r="D11" s="45">
        <v>392762</v>
      </c>
      <c r="E11" s="45">
        <v>255236</v>
      </c>
      <c r="F11" s="45">
        <v>248124</v>
      </c>
      <c r="G11" s="45">
        <v>281697</v>
      </c>
      <c r="H11" s="45">
        <v>293381</v>
      </c>
      <c r="I11" s="45">
        <v>448438</v>
      </c>
      <c r="J11" s="45">
        <v>136722</v>
      </c>
      <c r="K11" s="40">
        <f>SUM(B11:J11)</f>
        <v>2775026</v>
      </c>
      <c r="L11"/>
      <c r="M11"/>
      <c r="N11"/>
    </row>
    <row r="12" spans="1:14" ht="12" customHeight="1">
      <c r="A12" s="24"/>
      <c r="B12" s="45"/>
      <c r="C12" s="45"/>
      <c r="D12" s="45"/>
      <c r="E12" s="45"/>
      <c r="F12" s="45"/>
      <c r="G12" s="45"/>
      <c r="H12" s="45"/>
      <c r="I12" s="45"/>
      <c r="J12" s="45"/>
      <c r="K12" s="40"/>
      <c r="L12"/>
      <c r="M12"/>
      <c r="N12"/>
    </row>
    <row r="13" spans="1:14" ht="16.5" customHeight="1">
      <c r="A13" s="17" t="s">
        <v>34</v>
      </c>
      <c r="B13" s="44">
        <v>3.4008</v>
      </c>
      <c r="C13" s="44">
        <v>3.7331</v>
      </c>
      <c r="D13" s="44">
        <v>4.1353</v>
      </c>
      <c r="E13" s="44">
        <v>3.6002</v>
      </c>
      <c r="F13" s="44">
        <v>3.8073</v>
      </c>
      <c r="G13" s="44">
        <v>3.8495</v>
      </c>
      <c r="H13" s="44">
        <v>3.0686</v>
      </c>
      <c r="I13" s="44">
        <v>3.0976</v>
      </c>
      <c r="J13" s="44">
        <v>3.5095</v>
      </c>
      <c r="K13" s="33"/>
      <c r="L13"/>
      <c r="M13"/>
      <c r="N13"/>
    </row>
    <row r="14" spans="1:11" ht="12" customHeight="1">
      <c r="A14" s="43"/>
      <c r="B14" s="18"/>
      <c r="C14" s="42"/>
      <c r="D14" s="42"/>
      <c r="E14" s="42"/>
      <c r="F14" s="42"/>
      <c r="G14" s="42"/>
      <c r="H14" s="42"/>
      <c r="I14" s="42"/>
      <c r="J14" s="42"/>
      <c r="K14" s="33"/>
    </row>
    <row r="15" spans="1:11" ht="16.5" customHeight="1">
      <c r="A15" s="17" t="s">
        <v>33</v>
      </c>
      <c r="B15" s="41">
        <v>1.034483363850848</v>
      </c>
      <c r="C15" s="41">
        <v>1.014474786923089</v>
      </c>
      <c r="D15" s="41">
        <v>1.018695529350401</v>
      </c>
      <c r="E15" s="41">
        <v>1.099801351974189</v>
      </c>
      <c r="F15" s="41">
        <v>1.00432901806379</v>
      </c>
      <c r="G15" s="41">
        <v>0.975580644214973</v>
      </c>
      <c r="H15" s="41">
        <v>1.061539220582391</v>
      </c>
      <c r="I15" s="41">
        <v>1.026586429215703</v>
      </c>
      <c r="J15" s="41">
        <v>1.050379503392102</v>
      </c>
      <c r="K15" s="33"/>
    </row>
    <row r="16" spans="1:11" ht="12" customHeight="1">
      <c r="A16" s="17"/>
      <c r="B16" s="33"/>
      <c r="C16" s="33"/>
      <c r="D16" s="33"/>
      <c r="E16" s="40"/>
      <c r="F16" s="33"/>
      <c r="G16" s="33"/>
      <c r="H16" s="33"/>
      <c r="I16" s="33"/>
      <c r="J16" s="33"/>
      <c r="K16" s="16"/>
    </row>
    <row r="17" spans="1:14" ht="16.5" customHeight="1">
      <c r="A17" s="39" t="s">
        <v>32</v>
      </c>
      <c r="B17" s="38">
        <f aca="true" t="shared" si="2" ref="B17:J17">B18+B19+B20+B21+B22</f>
        <v>1508570.81</v>
      </c>
      <c r="C17" s="38">
        <f t="shared" si="2"/>
        <v>1354932.38</v>
      </c>
      <c r="D17" s="38">
        <f t="shared" si="2"/>
        <v>1761570.01</v>
      </c>
      <c r="E17" s="38">
        <f t="shared" si="2"/>
        <v>1100740.21</v>
      </c>
      <c r="F17" s="38">
        <f t="shared" si="2"/>
        <v>1033388.2399999999</v>
      </c>
      <c r="G17" s="38">
        <f t="shared" si="2"/>
        <v>1106450.5099999998</v>
      </c>
      <c r="H17" s="38">
        <f t="shared" si="2"/>
        <v>989379.1200000001</v>
      </c>
      <c r="I17" s="38">
        <f t="shared" si="2"/>
        <v>1566122.44</v>
      </c>
      <c r="J17" s="38">
        <f t="shared" si="2"/>
        <v>526926.1</v>
      </c>
      <c r="K17" s="38">
        <f aca="true" t="shared" si="3" ref="K17:K22">SUM(B17:J17)</f>
        <v>10948079.82</v>
      </c>
      <c r="L17"/>
      <c r="M17"/>
      <c r="N17"/>
    </row>
    <row r="18" spans="1:14" ht="16.5" customHeight="1">
      <c r="A18" s="37" t="s">
        <v>31</v>
      </c>
      <c r="B18" s="32">
        <f aca="true" t="shared" si="4" ref="B18:J18">ROUND(B13*B7,2)</f>
        <v>1419011.01</v>
      </c>
      <c r="C18" s="32">
        <f t="shared" si="4"/>
        <v>1310523.42</v>
      </c>
      <c r="D18" s="32">
        <f t="shared" si="4"/>
        <v>1718014.52</v>
      </c>
      <c r="E18" s="32">
        <f t="shared" si="4"/>
        <v>981043.7</v>
      </c>
      <c r="F18" s="32">
        <f t="shared" si="4"/>
        <v>1006680.58</v>
      </c>
      <c r="G18" s="32">
        <f t="shared" si="4"/>
        <v>1128665.7</v>
      </c>
      <c r="H18" s="32">
        <f t="shared" si="4"/>
        <v>928217.75</v>
      </c>
      <c r="I18" s="32">
        <f t="shared" si="4"/>
        <v>1475383.78</v>
      </c>
      <c r="J18" s="32">
        <f t="shared" si="4"/>
        <v>500802.14</v>
      </c>
      <c r="K18" s="32">
        <f t="shared" si="3"/>
        <v>10468342.6</v>
      </c>
      <c r="L18"/>
      <c r="M18"/>
      <c r="N18"/>
    </row>
    <row r="19" spans="1:14" ht="16.5" customHeight="1">
      <c r="A19" s="19" t="s">
        <v>30</v>
      </c>
      <c r="B19" s="32">
        <f aca="true" t="shared" si="5" ref="B19:J19">IF(B15&lt;&gt;0,ROUND((B15-1)*B18,2),0)</f>
        <v>48932.27</v>
      </c>
      <c r="C19" s="32">
        <f t="shared" si="5"/>
        <v>18969.55</v>
      </c>
      <c r="D19" s="32">
        <f t="shared" si="5"/>
        <v>32119.19</v>
      </c>
      <c r="E19" s="32">
        <f t="shared" si="5"/>
        <v>97909.49</v>
      </c>
      <c r="F19" s="32">
        <f t="shared" si="5"/>
        <v>4357.94</v>
      </c>
      <c r="G19" s="32">
        <f t="shared" si="5"/>
        <v>-27561.29</v>
      </c>
      <c r="H19" s="32">
        <f t="shared" si="5"/>
        <v>57121.8</v>
      </c>
      <c r="I19" s="32">
        <f t="shared" si="5"/>
        <v>39225.19</v>
      </c>
      <c r="J19" s="32">
        <f t="shared" si="5"/>
        <v>25230.16</v>
      </c>
      <c r="K19" s="32">
        <f t="shared" si="3"/>
        <v>296304.3</v>
      </c>
      <c r="L19"/>
      <c r="M19"/>
      <c r="N19"/>
    </row>
    <row r="20" spans="1:14" ht="16.5" customHeight="1">
      <c r="A20" s="19" t="s">
        <v>29</v>
      </c>
      <c r="B20" s="32">
        <v>39259.54</v>
      </c>
      <c r="C20" s="32">
        <v>25439.41</v>
      </c>
      <c r="D20" s="32">
        <v>21180.83</v>
      </c>
      <c r="E20" s="32">
        <v>23815.43</v>
      </c>
      <c r="F20" s="32">
        <v>20981.73</v>
      </c>
      <c r="G20" s="32">
        <v>15034.47</v>
      </c>
      <c r="H20" s="32">
        <v>20373.03</v>
      </c>
      <c r="I20" s="32">
        <v>51513.47</v>
      </c>
      <c r="J20" s="32">
        <v>9739.7</v>
      </c>
      <c r="K20" s="32">
        <f t="shared" si="3"/>
        <v>227337.61</v>
      </c>
      <c r="L20"/>
      <c r="M20"/>
      <c r="N20"/>
    </row>
    <row r="21" spans="1:14" ht="16.5" customHeight="1">
      <c r="A21" s="19" t="s">
        <v>28</v>
      </c>
      <c r="B21" s="32">
        <v>1367.99</v>
      </c>
      <c r="C21" s="36">
        <v>0</v>
      </c>
      <c r="D21" s="36">
        <v>0</v>
      </c>
      <c r="E21" s="32">
        <v>1367.99</v>
      </c>
      <c r="F21" s="32">
        <v>1367.99</v>
      </c>
      <c r="G21" s="36">
        <v>0</v>
      </c>
      <c r="H21" s="36">
        <v>0</v>
      </c>
      <c r="I21" s="36">
        <v>0</v>
      </c>
      <c r="J21" s="36">
        <v>0</v>
      </c>
      <c r="K21" s="18">
        <f t="shared" si="3"/>
        <v>4103.97</v>
      </c>
      <c r="L21"/>
      <c r="M21"/>
      <c r="N21"/>
    </row>
    <row r="22" spans="1:14" ht="16.5" customHeight="1">
      <c r="A22" s="19" t="s">
        <v>27</v>
      </c>
      <c r="B22" s="36">
        <v>0</v>
      </c>
      <c r="C22" s="36">
        <v>0</v>
      </c>
      <c r="D22" s="32">
        <v>-9744.53</v>
      </c>
      <c r="E22" s="32">
        <v>-3396.4</v>
      </c>
      <c r="F22" s="36">
        <v>0</v>
      </c>
      <c r="G22" s="32">
        <v>-9688.37</v>
      </c>
      <c r="H22" s="32">
        <v>-16333.46</v>
      </c>
      <c r="I22" s="36">
        <v>0</v>
      </c>
      <c r="J22" s="32">
        <v>-8845.9</v>
      </c>
      <c r="K22" s="32">
        <f t="shared" si="3"/>
        <v>-48008.66</v>
      </c>
      <c r="L22"/>
      <c r="M22"/>
      <c r="N22"/>
    </row>
    <row r="23" spans="1:11" ht="12" customHeight="1">
      <c r="A23" s="35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12" customHeight="1">
      <c r="A24" s="19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4" ht="16.5" customHeight="1">
      <c r="A25" s="17" t="s">
        <v>26</v>
      </c>
      <c r="B25" s="32">
        <f aca="true" t="shared" si="6" ref="B25:K25">+B26+B31+B43</f>
        <v>-262824.75</v>
      </c>
      <c r="C25" s="32">
        <f t="shared" si="6"/>
        <v>-109883.82</v>
      </c>
      <c r="D25" s="32">
        <f t="shared" si="6"/>
        <v>-166769.63999999998</v>
      </c>
      <c r="E25" s="32">
        <f t="shared" si="6"/>
        <v>-250766.16999999998</v>
      </c>
      <c r="F25" s="32">
        <f t="shared" si="6"/>
        <v>-69896.5</v>
      </c>
      <c r="G25" s="32">
        <f t="shared" si="6"/>
        <v>-268486.8</v>
      </c>
      <c r="H25" s="32">
        <f t="shared" si="6"/>
        <v>-83932.36000000002</v>
      </c>
      <c r="I25" s="32">
        <f t="shared" si="6"/>
        <v>-189420.3</v>
      </c>
      <c r="J25" s="32">
        <f t="shared" si="6"/>
        <v>-52646.31</v>
      </c>
      <c r="K25" s="32">
        <f t="shared" si="6"/>
        <v>-1454626.6500000001</v>
      </c>
      <c r="L25"/>
      <c r="M25"/>
      <c r="N25"/>
    </row>
    <row r="26" spans="1:14" ht="16.5" customHeight="1">
      <c r="A26" s="19" t="s">
        <v>25</v>
      </c>
      <c r="B26" s="32">
        <f aca="true" t="shared" si="7" ref="B26:K26">B27+B28+B29+B30</f>
        <v>-262824.75</v>
      </c>
      <c r="C26" s="32">
        <f t="shared" si="7"/>
        <v>-109883.82</v>
      </c>
      <c r="D26" s="32">
        <f t="shared" si="7"/>
        <v>-148143.47999999998</v>
      </c>
      <c r="E26" s="32">
        <f t="shared" si="7"/>
        <v>-250766.16999999998</v>
      </c>
      <c r="F26" s="32">
        <f t="shared" si="7"/>
        <v>-69896.5</v>
      </c>
      <c r="G26" s="32">
        <f t="shared" si="7"/>
        <v>-268486.8</v>
      </c>
      <c r="H26" s="32">
        <f t="shared" si="7"/>
        <v>-83932.36000000002</v>
      </c>
      <c r="I26" s="32">
        <f t="shared" si="7"/>
        <v>-189420.3</v>
      </c>
      <c r="J26" s="32">
        <f t="shared" si="7"/>
        <v>-47254.13</v>
      </c>
      <c r="K26" s="32">
        <f t="shared" si="7"/>
        <v>-1430608.31</v>
      </c>
      <c r="L26"/>
      <c r="M26"/>
      <c r="N26"/>
    </row>
    <row r="27" spans="1:14" s="25" customFormat="1" ht="16.5" customHeight="1">
      <c r="A27" s="31" t="s">
        <v>72</v>
      </c>
      <c r="B27" s="32">
        <f>-ROUND((B9)*$E$3,2)</f>
        <v>-108549.2</v>
      </c>
      <c r="C27" s="32">
        <f aca="true" t="shared" si="8" ref="C27:J27">-ROUND((C9)*$E$3,2)</f>
        <v>-104816.8</v>
      </c>
      <c r="D27" s="32">
        <f t="shared" si="8"/>
        <v>-97519.7</v>
      </c>
      <c r="E27" s="32">
        <f t="shared" si="8"/>
        <v>-74097.6</v>
      </c>
      <c r="F27" s="32">
        <f t="shared" si="8"/>
        <v>-69896.5</v>
      </c>
      <c r="G27" s="32">
        <f t="shared" si="8"/>
        <v>-49445.7</v>
      </c>
      <c r="H27" s="32">
        <f t="shared" si="8"/>
        <v>-39164.4</v>
      </c>
      <c r="I27" s="32">
        <f t="shared" si="8"/>
        <v>-119557.2</v>
      </c>
      <c r="J27" s="32">
        <f t="shared" si="8"/>
        <v>-25701.1</v>
      </c>
      <c r="K27" s="32">
        <f>SUM(B27:J27)</f>
        <v>-688748.2</v>
      </c>
      <c r="L27" s="30"/>
      <c r="M27"/>
      <c r="N27"/>
    </row>
    <row r="28" spans="1:14" ht="16.5" customHeight="1">
      <c r="A28" s="27" t="s">
        <v>24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f>SUM(B28:J28)</f>
        <v>0</v>
      </c>
      <c r="L28"/>
      <c r="M28"/>
      <c r="N28"/>
    </row>
    <row r="29" spans="1:14" ht="16.5" customHeight="1">
      <c r="A29" s="27" t="s">
        <v>23</v>
      </c>
      <c r="B29" s="32">
        <v>-3100.3</v>
      </c>
      <c r="C29" s="32">
        <v>-933.1</v>
      </c>
      <c r="D29" s="32">
        <v>-2076.9</v>
      </c>
      <c r="E29" s="32">
        <v>-1896.3</v>
      </c>
      <c r="F29" s="28">
        <v>0</v>
      </c>
      <c r="G29" s="32">
        <v>-963.2</v>
      </c>
      <c r="H29" s="32">
        <v>-210.23</v>
      </c>
      <c r="I29" s="32">
        <v>-328.07</v>
      </c>
      <c r="J29" s="32">
        <v>-101.21</v>
      </c>
      <c r="K29" s="32">
        <f>SUM(B29:J29)</f>
        <v>-9609.31</v>
      </c>
      <c r="L29"/>
      <c r="M29"/>
      <c r="N29"/>
    </row>
    <row r="30" spans="1:14" ht="16.5" customHeight="1">
      <c r="A30" s="27" t="s">
        <v>22</v>
      </c>
      <c r="B30" s="32">
        <v>-151175.25</v>
      </c>
      <c r="C30" s="32">
        <v>-4133.92</v>
      </c>
      <c r="D30" s="32">
        <v>-48546.88</v>
      </c>
      <c r="E30" s="32">
        <v>-174772.27</v>
      </c>
      <c r="F30" s="28">
        <v>0</v>
      </c>
      <c r="G30" s="32">
        <v>-218077.9</v>
      </c>
      <c r="H30" s="32">
        <v>-44557.73</v>
      </c>
      <c r="I30" s="32">
        <v>-69535.03</v>
      </c>
      <c r="J30" s="32">
        <v>-21451.82</v>
      </c>
      <c r="K30" s="32">
        <f>SUM(B30:J30)</f>
        <v>-732250.7999999999</v>
      </c>
      <c r="L30"/>
      <c r="M30"/>
      <c r="N30"/>
    </row>
    <row r="31" spans="1:14" s="25" customFormat="1" ht="16.5" customHeight="1">
      <c r="A31" s="19" t="s">
        <v>21</v>
      </c>
      <c r="B31" s="29">
        <f aca="true" t="shared" si="9" ref="B31:K31">SUM(B32:B41)</f>
        <v>0</v>
      </c>
      <c r="C31" s="29">
        <f t="shared" si="9"/>
        <v>0</v>
      </c>
      <c r="D31" s="29">
        <f t="shared" si="9"/>
        <v>-18626.16</v>
      </c>
      <c r="E31" s="29">
        <f t="shared" si="9"/>
        <v>0</v>
      </c>
      <c r="F31" s="29">
        <f t="shared" si="9"/>
        <v>0</v>
      </c>
      <c r="G31" s="29">
        <f t="shared" si="9"/>
        <v>0</v>
      </c>
      <c r="H31" s="29">
        <f t="shared" si="9"/>
        <v>0</v>
      </c>
      <c r="I31" s="29">
        <f t="shared" si="9"/>
        <v>0</v>
      </c>
      <c r="J31" s="29">
        <f t="shared" si="9"/>
        <v>-5392.18</v>
      </c>
      <c r="K31" s="29">
        <f t="shared" si="9"/>
        <v>-24018.34</v>
      </c>
      <c r="L31"/>
      <c r="M31"/>
      <c r="N31"/>
    </row>
    <row r="32" spans="1:14" ht="16.5" customHeight="1">
      <c r="A32" s="27" t="s">
        <v>20</v>
      </c>
      <c r="B32" s="18">
        <v>0</v>
      </c>
      <c r="C32" s="18">
        <v>0</v>
      </c>
      <c r="D32" s="29">
        <v>-18626.16</v>
      </c>
      <c r="E32" s="28">
        <v>0</v>
      </c>
      <c r="F32" s="28">
        <v>0</v>
      </c>
      <c r="G32" s="18">
        <v>0</v>
      </c>
      <c r="H32" s="28">
        <v>0</v>
      </c>
      <c r="I32" s="18">
        <v>0</v>
      </c>
      <c r="J32" s="29">
        <v>-5392.18</v>
      </c>
      <c r="K32" s="29">
        <f>SUM(B32:J32)</f>
        <v>-24018.34</v>
      </c>
      <c r="L32"/>
      <c r="M32"/>
      <c r="N32"/>
    </row>
    <row r="33" spans="1:14" ht="16.5" customHeight="1">
      <c r="A33" s="27" t="s">
        <v>19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/>
      <c r="M33"/>
      <c r="N33"/>
    </row>
    <row r="34" spans="1:14" ht="16.5" customHeight="1">
      <c r="A34" s="27" t="s">
        <v>18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/>
      <c r="M34"/>
      <c r="N34"/>
    </row>
    <row r="35" spans="1:14" ht="16.5" customHeight="1">
      <c r="A35" s="27" t="s">
        <v>17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/>
      <c r="M35"/>
      <c r="N35"/>
    </row>
    <row r="36" spans="1:14" ht="16.5" customHeight="1">
      <c r="A36" s="27" t="s">
        <v>16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/>
      <c r="M36"/>
      <c r="N36"/>
    </row>
    <row r="37" spans="1:14" ht="16.5" customHeight="1">
      <c r="A37" s="27" t="s">
        <v>15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/>
      <c r="M37"/>
      <c r="N37"/>
    </row>
    <row r="38" spans="1:12" s="25" customFormat="1" ht="16.5" customHeight="1">
      <c r="A38" s="27" t="s">
        <v>14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26"/>
    </row>
    <row r="39" spans="1:14" s="25" customFormat="1" ht="16.5" customHeight="1">
      <c r="A39" s="27" t="s">
        <v>13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f>SUM(B39:J39)</f>
        <v>0</v>
      </c>
      <c r="L39" s="26"/>
      <c r="M39"/>
      <c r="N39"/>
    </row>
    <row r="40" spans="1:14" s="25" customFormat="1" ht="16.5" customHeight="1">
      <c r="A40" s="27" t="s">
        <v>12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f>SUM(B40:J40)</f>
        <v>0</v>
      </c>
      <c r="L40" s="26"/>
      <c r="M40"/>
      <c r="N40"/>
    </row>
    <row r="41" spans="1:14" s="25" customFormat="1" ht="16.5" customHeight="1">
      <c r="A41" s="27" t="s">
        <v>11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f>SUM(B41:J41)</f>
        <v>0</v>
      </c>
      <c r="L41" s="26"/>
      <c r="M41"/>
      <c r="N41"/>
    </row>
    <row r="42" spans="1:12" ht="12" customHeight="1">
      <c r="A42" s="24"/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/>
      <c r="L42" s="23"/>
    </row>
    <row r="43" spans="1:14" ht="16.5" customHeight="1">
      <c r="A43" s="19" t="s">
        <v>10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f>SUM(B43:J43)</f>
        <v>0</v>
      </c>
      <c r="L43" s="23"/>
      <c r="M43"/>
      <c r="N43"/>
    </row>
    <row r="44" spans="1:12" ht="12" customHeight="1">
      <c r="A44" s="19"/>
      <c r="B44" s="16"/>
      <c r="C44" s="16"/>
      <c r="D44" s="16"/>
      <c r="E44" s="16"/>
      <c r="F44" s="16"/>
      <c r="G44" s="16"/>
      <c r="H44" s="16"/>
      <c r="I44" s="16"/>
      <c r="J44" s="16"/>
      <c r="K44" s="22"/>
      <c r="L44" s="10"/>
    </row>
    <row r="45" spans="1:12" ht="16.5" customHeight="1">
      <c r="A45" s="17" t="s">
        <v>9</v>
      </c>
      <c r="B45" s="11">
        <f aca="true" t="shared" si="10" ref="B45:J45">+B17+B25</f>
        <v>1245746.06</v>
      </c>
      <c r="C45" s="11">
        <f t="shared" si="10"/>
        <v>1245048.5599999998</v>
      </c>
      <c r="D45" s="11">
        <f t="shared" si="10"/>
        <v>1594800.37</v>
      </c>
      <c r="E45" s="11">
        <f t="shared" si="10"/>
        <v>849974.04</v>
      </c>
      <c r="F45" s="11">
        <f t="shared" si="10"/>
        <v>963491.7399999999</v>
      </c>
      <c r="G45" s="11">
        <f t="shared" si="10"/>
        <v>837963.7099999997</v>
      </c>
      <c r="H45" s="11">
        <f t="shared" si="10"/>
        <v>905446.7600000001</v>
      </c>
      <c r="I45" s="11">
        <f t="shared" si="10"/>
        <v>1376702.14</v>
      </c>
      <c r="J45" s="11">
        <f t="shared" si="10"/>
        <v>474279.79</v>
      </c>
      <c r="K45" s="22">
        <f>SUM(B45:J45)</f>
        <v>9493453.17</v>
      </c>
      <c r="L45" s="21"/>
    </row>
    <row r="46" spans="1:13" ht="16.5" customHeight="1">
      <c r="A46" s="19" t="s">
        <v>8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f>SUM(B46:J46)</f>
        <v>0</v>
      </c>
      <c r="M46" s="20"/>
    </row>
    <row r="47" spans="1:14" ht="16.5" customHeight="1">
      <c r="A47" s="19" t="s">
        <v>7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f>SUM(B47:J47)</f>
        <v>0</v>
      </c>
      <c r="L47"/>
      <c r="M47"/>
      <c r="N47"/>
    </row>
    <row r="48" spans="1:11" ht="12" customHeight="1">
      <c r="A48" s="17"/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1:11" ht="12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2" customHeight="1">
      <c r="A50" s="14"/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2" ht="16.5" customHeight="1">
      <c r="A51" s="12" t="s">
        <v>6</v>
      </c>
      <c r="B51" s="11">
        <f aca="true" t="shared" si="11" ref="B51:K51">SUM(B52:B63)</f>
        <v>1245746.06</v>
      </c>
      <c r="C51" s="11">
        <f t="shared" si="11"/>
        <v>1245048.56</v>
      </c>
      <c r="D51" s="11">
        <f t="shared" si="11"/>
        <v>1594800.37</v>
      </c>
      <c r="E51" s="11">
        <f t="shared" si="11"/>
        <v>849974.04</v>
      </c>
      <c r="F51" s="11">
        <f t="shared" si="11"/>
        <v>963491.73</v>
      </c>
      <c r="G51" s="11">
        <f t="shared" si="11"/>
        <v>837963.72</v>
      </c>
      <c r="H51" s="11">
        <f t="shared" si="11"/>
        <v>905446.75</v>
      </c>
      <c r="I51" s="11">
        <f t="shared" si="11"/>
        <v>1376702.13</v>
      </c>
      <c r="J51" s="11">
        <f t="shared" si="11"/>
        <v>474279.79</v>
      </c>
      <c r="K51" s="6">
        <f t="shared" si="11"/>
        <v>9493453.149999999</v>
      </c>
      <c r="L51" s="10"/>
    </row>
    <row r="52" spans="1:11" ht="16.5" customHeight="1">
      <c r="A52" s="8" t="s">
        <v>73</v>
      </c>
      <c r="B52" s="9">
        <v>1088159.18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6">
        <f aca="true" t="shared" si="12" ref="K52:K63">SUM(B52:J52)</f>
        <v>1088159.18</v>
      </c>
    </row>
    <row r="53" spans="1:11" ht="16.5" customHeight="1">
      <c r="A53" s="8" t="s">
        <v>74</v>
      </c>
      <c r="B53" s="9">
        <v>157586.88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6">
        <f t="shared" si="12"/>
        <v>157586.88</v>
      </c>
    </row>
    <row r="54" spans="1:11" ht="16.5" customHeight="1">
      <c r="A54" s="8" t="s">
        <v>5</v>
      </c>
      <c r="B54" s="7">
        <v>0</v>
      </c>
      <c r="C54" s="9">
        <v>1245048.56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6">
        <f t="shared" si="12"/>
        <v>1245048.56</v>
      </c>
    </row>
    <row r="55" spans="1:11" ht="16.5" customHeight="1">
      <c r="A55" s="8" t="s">
        <v>4</v>
      </c>
      <c r="B55" s="7">
        <v>0</v>
      </c>
      <c r="C55" s="7">
        <v>0</v>
      </c>
      <c r="D55" s="9">
        <v>1594800.37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6">
        <f t="shared" si="12"/>
        <v>1594800.37</v>
      </c>
    </row>
    <row r="56" spans="1:11" ht="16.5" customHeight="1">
      <c r="A56" s="8" t="s">
        <v>3</v>
      </c>
      <c r="B56" s="7">
        <v>0</v>
      </c>
      <c r="C56" s="7">
        <v>0</v>
      </c>
      <c r="D56" s="7">
        <v>0</v>
      </c>
      <c r="E56" s="9">
        <v>849974.04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6">
        <f t="shared" si="12"/>
        <v>849974.04</v>
      </c>
    </row>
    <row r="57" spans="1:11" ht="16.5" customHeight="1">
      <c r="A57" s="8" t="s">
        <v>2</v>
      </c>
      <c r="B57" s="7">
        <v>0</v>
      </c>
      <c r="C57" s="7">
        <v>0</v>
      </c>
      <c r="D57" s="7">
        <v>0</v>
      </c>
      <c r="E57" s="7">
        <v>0</v>
      </c>
      <c r="F57" s="9">
        <v>963491.73</v>
      </c>
      <c r="G57" s="7">
        <v>0</v>
      </c>
      <c r="H57" s="7">
        <v>0</v>
      </c>
      <c r="I57" s="7">
        <v>0</v>
      </c>
      <c r="J57" s="7">
        <v>0</v>
      </c>
      <c r="K57" s="6">
        <f t="shared" si="12"/>
        <v>963491.73</v>
      </c>
    </row>
    <row r="58" spans="1:11" ht="16.5" customHeight="1">
      <c r="A58" s="8" t="s">
        <v>1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9">
        <v>837963.72</v>
      </c>
      <c r="H58" s="7">
        <v>0</v>
      </c>
      <c r="I58" s="7">
        <v>0</v>
      </c>
      <c r="J58" s="7">
        <v>0</v>
      </c>
      <c r="K58" s="6">
        <f t="shared" si="12"/>
        <v>837963.72</v>
      </c>
    </row>
    <row r="59" spans="1:11" ht="16.5" customHeight="1">
      <c r="A59" s="8" t="s">
        <v>66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9">
        <v>905446.75</v>
      </c>
      <c r="I59" s="7">
        <v>0</v>
      </c>
      <c r="J59" s="7">
        <v>0</v>
      </c>
      <c r="K59" s="6">
        <f t="shared" si="12"/>
        <v>905446.75</v>
      </c>
    </row>
    <row r="60" spans="1:11" ht="16.5" customHeight="1">
      <c r="A60" s="8" t="s">
        <v>67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6">
        <f t="shared" si="12"/>
        <v>0</v>
      </c>
    </row>
    <row r="61" spans="1:11" ht="16.5" customHeight="1">
      <c r="A61" s="8" t="s">
        <v>68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9">
        <v>528378.28</v>
      </c>
      <c r="J61" s="7">
        <v>0</v>
      </c>
      <c r="K61" s="6">
        <f t="shared" si="12"/>
        <v>528378.28</v>
      </c>
    </row>
    <row r="62" spans="1:11" ht="16.5" customHeight="1">
      <c r="A62" s="8" t="s">
        <v>69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9">
        <v>848323.85</v>
      </c>
      <c r="J62" s="7">
        <v>0</v>
      </c>
      <c r="K62" s="6">
        <f t="shared" si="12"/>
        <v>848323.85</v>
      </c>
    </row>
    <row r="63" spans="1:11" ht="16.5" customHeight="1">
      <c r="A63" s="5" t="s">
        <v>70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57">
        <v>474279.79</v>
      </c>
      <c r="K63" s="3">
        <f t="shared" si="12"/>
        <v>474279.79</v>
      </c>
    </row>
    <row r="64" spans="1:10" ht="18" customHeight="1">
      <c r="A64" s="2" t="s">
        <v>0</v>
      </c>
      <c r="J64"/>
    </row>
    <row r="65" ht="18" customHeight="1"/>
    <row r="66" ht="18" customHeight="1"/>
    <row r="67" ht="18" customHeight="1"/>
    <row r="68" spans="1:2" ht="15.75">
      <c r="A68" s="14"/>
      <c r="B68" s="13"/>
    </row>
    <row r="69" spans="1:2" ht="14.25">
      <c r="A69" s="12" t="s">
        <v>55</v>
      </c>
      <c r="B69" s="9">
        <f>SUM(B71:B80)</f>
        <v>90491.9</v>
      </c>
    </row>
    <row r="70" spans="1:2" ht="14.25">
      <c r="A70" s="12"/>
      <c r="B70" s="9"/>
    </row>
    <row r="71" spans="1:2" ht="14.25">
      <c r="A71" s="8" t="s">
        <v>56</v>
      </c>
      <c r="B71" s="9">
        <v>1097.36</v>
      </c>
    </row>
    <row r="72" spans="1:2" ht="14.25">
      <c r="A72" s="8" t="s">
        <v>57</v>
      </c>
      <c r="B72" s="9">
        <v>10469.92</v>
      </c>
    </row>
    <row r="73" spans="1:2" ht="14.25">
      <c r="A73" s="8" t="s">
        <v>58</v>
      </c>
      <c r="B73" s="9">
        <v>23955.01</v>
      </c>
    </row>
    <row r="74" spans="1:2" ht="14.25">
      <c r="A74" s="8" t="s">
        <v>59</v>
      </c>
      <c r="B74" s="9">
        <v>8516.52</v>
      </c>
    </row>
    <row r="75" spans="1:2" ht="14.25">
      <c r="A75" s="8" t="s">
        <v>60</v>
      </c>
      <c r="B75" s="9">
        <v>6094.99</v>
      </c>
    </row>
    <row r="76" spans="1:2" ht="14.25">
      <c r="A76" s="8" t="s">
        <v>61</v>
      </c>
      <c r="B76" s="9">
        <v>21663.76</v>
      </c>
    </row>
    <row r="77" spans="1:2" ht="14.25">
      <c r="A77" s="8" t="s">
        <v>62</v>
      </c>
      <c r="B77" s="9">
        <v>8138.11</v>
      </c>
    </row>
    <row r="78" spans="1:2" ht="14.25">
      <c r="A78" s="8" t="s">
        <v>63</v>
      </c>
      <c r="B78" s="9">
        <v>509.03</v>
      </c>
    </row>
    <row r="79" spans="1:2" ht="14.25">
      <c r="A79" s="8" t="s">
        <v>64</v>
      </c>
      <c r="B79" s="9">
        <v>8938.01</v>
      </c>
    </row>
    <row r="80" spans="1:2" ht="14.25">
      <c r="A80" s="5" t="s">
        <v>65</v>
      </c>
      <c r="B80" s="57">
        <v>1109.19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2019-11-25T18:56:48Z</dcterms:modified>
  <cp:category/>
  <cp:version/>
  <cp:contentType/>
  <cp:contentStatus/>
</cp:coreProperties>
</file>