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<sst xmlns="http://schemas.openxmlformats.org/spreadsheetml/2006/main" count="83" uniqueCount="82">
  <si>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</si>
  <si>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</si>
  <si>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</si>
  <si>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</si>
  <si>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</si>
  <si>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</si>
  <si>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</si>
  <si>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</si>
  <si>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</si>
  <si>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</si>
  <si>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</si>
  <si>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</si>
  <si>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</si>
  <si>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</si>
  <si>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</si>
  <si>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</si>
  <si>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</si>
  <si>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</si>
  <si>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</si>
  <si>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</si>
  <si>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</si>
  <si>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</si>
  <si>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</si>
  <si>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</si>
  <si>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</si>
  <si>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</si>
  <si>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</si>
  <si>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</si>
  <si>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</si>
  <si>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</si>
  <si>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</si>
  <si>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</si>
  <si>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</si>
  <si>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</si>
  <si>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</si>
  <si>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</si>
  <si>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</si>
  <si>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</si>
  <si>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</si>
  <si>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</si>
  <si>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</si>
  <si>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</si>
  <si>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</si>
  <si>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</si>
  <si>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</si>
  <si>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</si>
  <si>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</si>
  <si>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</si>
  <si>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</si>
  <si>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</si>
  <si>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</si>
  <si>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</si>
  <si>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</si>
  <si>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</si>
  <si>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</si>
  <si>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</si>
  <si>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</si>
  <si>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</si>
  <si>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</si>
  <si>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</si>
  <si>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</si>
  <si>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</si>
  <si>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</si>
  <si>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</si>
  <si>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</si>
  <si>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</si>
  <si>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</si>
  <si>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</si>
  <si>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</si>
  <si>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</si>
  <si>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</si>
  <si>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</si>
  <si>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</si>
  <si>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</si>
  <si>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</si>
  <si>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OPERAÇÃO 03/11/19 - VENCIMENTO 08/11/19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</si>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</sst>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5" sqref="B5:J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76</v>
      </c>
      <c r="C5" s="51" t="s">
        <v>50</v>
      </c>
      <c r="D5" s="52" t="s">
        <v>77</v>
      </c>
      <c r="E5" s="52" t="s">
        <v>78</v>
      </c>
      <c r="F5" s="52" t="s">
        <v>79</v>
      </c>
      <c r="G5" s="51" t="s">
        <v>80</v>
      </c>
      <c r="H5" s="52" t="s">
        <v>77</v>
      </c>
      <c r="I5" s="51" t="s">
        <v>49</v>
      </c>
      <c r="J5" s="51" t="s">
        <v>81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119295</v>
      </c>
      <c r="C7" s="49">
        <f t="shared" si="0"/>
        <v>96302</v>
      </c>
      <c r="D7" s="49">
        <f t="shared" si="0"/>
        <v>128021</v>
      </c>
      <c r="E7" s="49">
        <f t="shared" si="0"/>
        <v>71755</v>
      </c>
      <c r="F7" s="49">
        <f t="shared" si="0"/>
        <v>85993</v>
      </c>
      <c r="G7" s="49">
        <f t="shared" si="0"/>
        <v>105649</v>
      </c>
      <c r="H7" s="49">
        <f t="shared" si="0"/>
        <v>106658</v>
      </c>
      <c r="I7" s="49">
        <f t="shared" si="0"/>
        <v>166216</v>
      </c>
      <c r="J7" s="49">
        <f t="shared" si="0"/>
        <v>30641</v>
      </c>
      <c r="K7" s="49">
        <f t="shared" si="0"/>
        <v>910530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9743</v>
      </c>
      <c r="C8" s="47">
        <f t="shared" si="1"/>
        <v>9440</v>
      </c>
      <c r="D8" s="47">
        <f t="shared" si="1"/>
        <v>10913</v>
      </c>
      <c r="E8" s="47">
        <f t="shared" si="1"/>
        <v>6330</v>
      </c>
      <c r="F8" s="47">
        <f t="shared" si="1"/>
        <v>7106</v>
      </c>
      <c r="G8" s="47">
        <f t="shared" si="1"/>
        <v>5727</v>
      </c>
      <c r="H8" s="47">
        <f t="shared" si="1"/>
        <v>4642</v>
      </c>
      <c r="I8" s="47">
        <f t="shared" si="1"/>
        <v>12240</v>
      </c>
      <c r="J8" s="47">
        <f t="shared" si="1"/>
        <v>1338</v>
      </c>
      <c r="K8" s="40">
        <f>SUM(B8:J8)</f>
        <v>67479</v>
      </c>
      <c r="L8"/>
      <c r="M8"/>
      <c r="N8"/>
    </row>
    <row r="9" spans="1:14" ht="16.5" customHeight="1">
      <c r="A9" s="24" t="s">
        <v>37</v>
      </c>
      <c r="B9" s="47">
        <v>9733</v>
      </c>
      <c r="C9" s="47">
        <v>9437</v>
      </c>
      <c r="D9" s="47">
        <v>10913</v>
      </c>
      <c r="E9" s="47">
        <v>6327</v>
      </c>
      <c r="F9" s="47">
        <v>7101</v>
      </c>
      <c r="G9" s="47">
        <v>5725</v>
      </c>
      <c r="H9" s="47">
        <v>4642</v>
      </c>
      <c r="I9" s="47">
        <v>12222</v>
      </c>
      <c r="J9" s="47">
        <v>1338</v>
      </c>
      <c r="K9" s="40">
        <f>SUM(B9:J9)</f>
        <v>67438</v>
      </c>
      <c r="L9"/>
      <c r="M9"/>
      <c r="N9"/>
    </row>
    <row r="10" spans="1:14" ht="16.5" customHeight="1">
      <c r="A10" s="24" t="s">
        <v>36</v>
      </c>
      <c r="B10" s="47">
        <v>10</v>
      </c>
      <c r="C10" s="47">
        <v>3</v>
      </c>
      <c r="D10" s="47">
        <v>0</v>
      </c>
      <c r="E10" s="47">
        <v>3</v>
      </c>
      <c r="F10" s="47">
        <v>5</v>
      </c>
      <c r="G10" s="47">
        <v>2</v>
      </c>
      <c r="H10" s="47">
        <v>0</v>
      </c>
      <c r="I10" s="47">
        <v>18</v>
      </c>
      <c r="J10" s="47">
        <v>0</v>
      </c>
      <c r="K10" s="40">
        <f>SUM(B10:J10)</f>
        <v>41</v>
      </c>
      <c r="L10"/>
      <c r="M10"/>
      <c r="N10"/>
    </row>
    <row r="11" spans="1:14" ht="16.5" customHeight="1">
      <c r="A11" s="46" t="s">
        <v>35</v>
      </c>
      <c r="B11" s="45">
        <v>109552</v>
      </c>
      <c r="C11" s="45">
        <v>86862</v>
      </c>
      <c r="D11" s="45">
        <v>117108</v>
      </c>
      <c r="E11" s="45">
        <v>65425</v>
      </c>
      <c r="F11" s="45">
        <v>78887</v>
      </c>
      <c r="G11" s="45">
        <v>99922</v>
      </c>
      <c r="H11" s="45">
        <v>102016</v>
      </c>
      <c r="I11" s="45">
        <v>153976</v>
      </c>
      <c r="J11" s="45">
        <v>29303</v>
      </c>
      <c r="K11" s="40">
        <f>SUM(B11:J11)</f>
        <v>843051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460315.81999999995</v>
      </c>
      <c r="C17" s="38">
        <f t="shared" si="2"/>
        <v>390148.17</v>
      </c>
      <c r="D17" s="38">
        <f t="shared" si="2"/>
        <v>550739.0499999999</v>
      </c>
      <c r="E17" s="38">
        <f t="shared" si="2"/>
        <v>305901.29</v>
      </c>
      <c r="F17" s="38">
        <f t="shared" si="2"/>
        <v>351168.2</v>
      </c>
      <c r="G17" s="38">
        <f t="shared" si="2"/>
        <v>402110.68</v>
      </c>
      <c r="H17" s="38">
        <f t="shared" si="2"/>
        <v>351471.52999999997</v>
      </c>
      <c r="I17" s="38">
        <f t="shared" si="2"/>
        <v>580072.72</v>
      </c>
      <c r="J17" s="38">
        <f t="shared" si="2"/>
        <v>113845.93</v>
      </c>
      <c r="K17" s="38">
        <f aca="true" t="shared" si="3" ref="K17:K22">SUM(B17:J17)</f>
        <v>3505773.39</v>
      </c>
      <c r="L17"/>
      <c r="M17"/>
      <c r="N17"/>
    </row>
    <row r="18" spans="1:14" ht="16.5" customHeight="1">
      <c r="A18" s="37" t="s">
        <v>31</v>
      </c>
      <c r="B18" s="18">
        <f aca="true" t="shared" si="4" ref="B18:J18">ROUND(B13*B7,2)</f>
        <v>405698.44</v>
      </c>
      <c r="C18" s="18">
        <f t="shared" si="4"/>
        <v>359505</v>
      </c>
      <c r="D18" s="18">
        <f t="shared" si="4"/>
        <v>529405.24</v>
      </c>
      <c r="E18" s="18">
        <f t="shared" si="4"/>
        <v>258332.35</v>
      </c>
      <c r="F18" s="18">
        <f t="shared" si="4"/>
        <v>327401.15</v>
      </c>
      <c r="G18" s="18">
        <f t="shared" si="4"/>
        <v>406695.83</v>
      </c>
      <c r="H18" s="18">
        <f t="shared" si="4"/>
        <v>327290.74</v>
      </c>
      <c r="I18" s="18">
        <f t="shared" si="4"/>
        <v>514870.68</v>
      </c>
      <c r="J18" s="18">
        <f t="shared" si="4"/>
        <v>107534.59</v>
      </c>
      <c r="K18" s="18">
        <f t="shared" si="3"/>
        <v>3236734.02</v>
      </c>
      <c r="L18"/>
      <c r="M18"/>
      <c r="N18"/>
    </row>
    <row r="19" spans="1:14" ht="16.5" customHeight="1">
      <c r="A19" s="19" t="s">
        <v>30</v>
      </c>
      <c r="B19" s="28">
        <f aca="true" t="shared" si="5" ref="B19:J19">IF(B15&lt;&gt;0,ROUND((B15-1)*B18,2),0)</f>
        <v>13989.85</v>
      </c>
      <c r="C19" s="28">
        <f t="shared" si="5"/>
        <v>5203.76</v>
      </c>
      <c r="D19" s="28">
        <f t="shared" si="5"/>
        <v>9897.51</v>
      </c>
      <c r="E19" s="28">
        <f t="shared" si="5"/>
        <v>25781.92</v>
      </c>
      <c r="F19" s="28">
        <f t="shared" si="5"/>
        <v>1417.33</v>
      </c>
      <c r="G19" s="28">
        <f t="shared" si="5"/>
        <v>-9931.25</v>
      </c>
      <c r="H19" s="28">
        <f t="shared" si="5"/>
        <v>20141.22</v>
      </c>
      <c r="I19" s="28">
        <f t="shared" si="5"/>
        <v>13688.57</v>
      </c>
      <c r="J19" s="28">
        <f t="shared" si="5"/>
        <v>5417.54</v>
      </c>
      <c r="K19" s="18">
        <f t="shared" si="3"/>
        <v>85606.45</v>
      </c>
      <c r="L19"/>
      <c r="M19"/>
      <c r="N19"/>
    </row>
    <row r="20" spans="1:14" ht="16.5" customHeight="1">
      <c r="A20" s="19" t="s">
        <v>29</v>
      </c>
      <c r="B20" s="36">
        <v>39259.54</v>
      </c>
      <c r="C20" s="36">
        <v>25439.41</v>
      </c>
      <c r="D20" s="36">
        <v>21180.83</v>
      </c>
      <c r="E20" s="36">
        <v>23815.43</v>
      </c>
      <c r="F20" s="36">
        <v>20981.73</v>
      </c>
      <c r="G20" s="36">
        <v>15034.47</v>
      </c>
      <c r="H20" s="36">
        <v>20373.03</v>
      </c>
      <c r="I20" s="36">
        <v>51513.47</v>
      </c>
      <c r="J20" s="36">
        <v>9739.7</v>
      </c>
      <c r="K20" s="18">
        <f t="shared" si="3"/>
        <v>227337.61</v>
      </c>
      <c r="L20"/>
      <c r="M20"/>
      <c r="N20"/>
    </row>
    <row r="21" spans="1:14" ht="16.5" customHeight="1">
      <c r="A21" s="19" t="s">
        <v>28</v>
      </c>
      <c r="B21" s="36">
        <v>1367.99</v>
      </c>
      <c r="C21" s="36">
        <v>0</v>
      </c>
      <c r="D21" s="36">
        <v>0</v>
      </c>
      <c r="E21" s="36">
        <v>1367.99</v>
      </c>
      <c r="F21" s="36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6">
        <v>-9744.53</v>
      </c>
      <c r="E22" s="36">
        <v>-3396.4</v>
      </c>
      <c r="F22" s="36">
        <v>0</v>
      </c>
      <c r="G22" s="36">
        <v>-9688.37</v>
      </c>
      <c r="H22" s="36">
        <v>-16333.46</v>
      </c>
      <c r="I22" s="36">
        <v>0</v>
      </c>
      <c r="J22" s="36">
        <v>-8845.9</v>
      </c>
      <c r="K22" s="36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-41851.9</v>
      </c>
      <c r="C25" s="32">
        <f t="shared" si="6"/>
        <v>-40579.1</v>
      </c>
      <c r="D25" s="32">
        <f t="shared" si="6"/>
        <v>-65552.06</v>
      </c>
      <c r="E25" s="32">
        <f t="shared" si="6"/>
        <v>-27206.1</v>
      </c>
      <c r="F25" s="32">
        <f t="shared" si="6"/>
        <v>-30534.3</v>
      </c>
      <c r="G25" s="32">
        <f t="shared" si="6"/>
        <v>-24617.5</v>
      </c>
      <c r="H25" s="32">
        <f t="shared" si="6"/>
        <v>-19960.6</v>
      </c>
      <c r="I25" s="32">
        <f t="shared" si="6"/>
        <v>-52554.6</v>
      </c>
      <c r="J25" s="32">
        <f t="shared" si="6"/>
        <v>-11145.58</v>
      </c>
      <c r="K25" s="32">
        <f t="shared" si="6"/>
        <v>-314001.74000000005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-41851.9</v>
      </c>
      <c r="C26" s="32">
        <f t="shared" si="7"/>
        <v>-40579.1</v>
      </c>
      <c r="D26" s="32">
        <f t="shared" si="7"/>
        <v>-46925.9</v>
      </c>
      <c r="E26" s="32">
        <f t="shared" si="7"/>
        <v>-27206.1</v>
      </c>
      <c r="F26" s="32">
        <f t="shared" si="7"/>
        <v>-30534.3</v>
      </c>
      <c r="G26" s="32">
        <f t="shared" si="7"/>
        <v>-24617.5</v>
      </c>
      <c r="H26" s="32">
        <f t="shared" si="7"/>
        <v>-19960.6</v>
      </c>
      <c r="I26" s="32">
        <f t="shared" si="7"/>
        <v>-52554.6</v>
      </c>
      <c r="J26" s="32">
        <f t="shared" si="7"/>
        <v>-5753.4</v>
      </c>
      <c r="K26" s="32">
        <f t="shared" si="7"/>
        <v>-289983.4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-41851.9</v>
      </c>
      <c r="C27" s="32">
        <f aca="true" t="shared" si="8" ref="C27:J27">-ROUND((C9)*$E$3,2)</f>
        <v>-40579.1</v>
      </c>
      <c r="D27" s="32">
        <f t="shared" si="8"/>
        <v>-46925.9</v>
      </c>
      <c r="E27" s="32">
        <f t="shared" si="8"/>
        <v>-27206.1</v>
      </c>
      <c r="F27" s="32">
        <f t="shared" si="8"/>
        <v>-30534.3</v>
      </c>
      <c r="G27" s="32">
        <f t="shared" si="8"/>
        <v>-24617.5</v>
      </c>
      <c r="H27" s="32">
        <f t="shared" si="8"/>
        <v>-19960.6</v>
      </c>
      <c r="I27" s="32">
        <f t="shared" si="8"/>
        <v>-52554.6</v>
      </c>
      <c r="J27" s="32">
        <f t="shared" si="8"/>
        <v>-5753.4</v>
      </c>
      <c r="K27" s="32">
        <f>SUM(B27:J27)</f>
        <v>-289983.4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418463.9199999999</v>
      </c>
      <c r="C45" s="11">
        <f t="shared" si="10"/>
        <v>349569.07</v>
      </c>
      <c r="D45" s="11">
        <f t="shared" si="10"/>
        <v>485186.98999999993</v>
      </c>
      <c r="E45" s="11">
        <f t="shared" si="10"/>
        <v>278695.19</v>
      </c>
      <c r="F45" s="11">
        <f t="shared" si="10"/>
        <v>320633.9</v>
      </c>
      <c r="G45" s="11">
        <f t="shared" si="10"/>
        <v>377493.18</v>
      </c>
      <c r="H45" s="11">
        <f t="shared" si="10"/>
        <v>331510.93</v>
      </c>
      <c r="I45" s="11">
        <f t="shared" si="10"/>
        <v>527518.12</v>
      </c>
      <c r="J45" s="11">
        <f t="shared" si="10"/>
        <v>102700.34999999999</v>
      </c>
      <c r="K45" s="22">
        <f>SUM(B45:J45)</f>
        <v>3191771.6500000004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418463.91</v>
      </c>
      <c r="C51" s="11">
        <f t="shared" si="11"/>
        <v>349569.06</v>
      </c>
      <c r="D51" s="11">
        <f t="shared" si="11"/>
        <v>485186.99</v>
      </c>
      <c r="E51" s="11">
        <f t="shared" si="11"/>
        <v>278695.19</v>
      </c>
      <c r="F51" s="11">
        <f t="shared" si="11"/>
        <v>320633.89</v>
      </c>
      <c r="G51" s="11">
        <f t="shared" si="11"/>
        <v>377493.18</v>
      </c>
      <c r="H51" s="11">
        <f t="shared" si="11"/>
        <v>331510.93</v>
      </c>
      <c r="I51" s="11">
        <f t="shared" si="11"/>
        <v>527518.13</v>
      </c>
      <c r="J51" s="11">
        <f t="shared" si="11"/>
        <v>102700.35</v>
      </c>
      <c r="K51" s="6">
        <f t="shared" si="11"/>
        <v>3191771.6300000004</v>
      </c>
      <c r="L51" s="10"/>
    </row>
    <row r="52" spans="1:11" ht="16.5" customHeight="1">
      <c r="A52" s="8" t="s">
        <v>73</v>
      </c>
      <c r="B52" s="9">
        <v>364440.22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364440.22</v>
      </c>
    </row>
    <row r="53" spans="1:11" ht="16.5" customHeight="1">
      <c r="A53" s="8" t="s">
        <v>74</v>
      </c>
      <c r="B53" s="9">
        <v>54023.69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54023.69</v>
      </c>
    </row>
    <row r="54" spans="1:11" ht="16.5" customHeight="1">
      <c r="A54" s="8" t="s">
        <v>5</v>
      </c>
      <c r="B54" s="7">
        <v>0</v>
      </c>
      <c r="C54" s="9">
        <v>349569.06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349569.06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485186.99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485186.99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278695.19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278695.19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320633.89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320633.89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377493.18</v>
      </c>
      <c r="H58" s="7">
        <v>0</v>
      </c>
      <c r="I58" s="7">
        <v>0</v>
      </c>
      <c r="J58" s="7">
        <v>0</v>
      </c>
      <c r="K58" s="6">
        <f t="shared" si="12"/>
        <v>377493.18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331510.93</v>
      </c>
      <c r="I59" s="7">
        <v>0</v>
      </c>
      <c r="J59" s="7">
        <v>0</v>
      </c>
      <c r="K59" s="6">
        <f t="shared" si="12"/>
        <v>331510.93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167803.52</v>
      </c>
      <c r="J61" s="7">
        <v>0</v>
      </c>
      <c r="K61" s="6">
        <f t="shared" si="12"/>
        <v>167803.52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359714.61</v>
      </c>
      <c r="J62" s="7">
        <v>0</v>
      </c>
      <c r="K62" s="6">
        <f t="shared" si="12"/>
        <v>359714.61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102700.35</v>
      </c>
      <c r="K63" s="3">
        <f t="shared" si="12"/>
        <v>102700.35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93073.32999999999</v>
      </c>
    </row>
    <row r="70" spans="1:2" ht="14.25">
      <c r="A70" s="12"/>
      <c r="B70" s="9"/>
    </row>
    <row r="71" spans="1:2" ht="14.25">
      <c r="A71" s="8" t="s">
        <v>56</v>
      </c>
      <c r="B71" s="9">
        <v>1674.47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9017.54</v>
      </c>
    </row>
    <row r="75" spans="1:2" ht="14.25">
      <c r="A75" s="8" t="s">
        <v>60</v>
      </c>
      <c r="B75" s="9">
        <v>7598.29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2019-11-11T19:56:38Z</dcterms:modified>
  <cp:category/>
  <cp:version/>
  <cp:contentType/>
  <cp:contentStatus/>
</cp:coreProperties>
</file>