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<sst xmlns="http://schemas.openxmlformats.org/spreadsheetml/2006/main" count="83" uniqueCount="82">
  <si>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</si>
  <si>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</si>
  <si>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</si>
  <si>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</si>
  <si>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</si>
  <si>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</si>
  <si>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</si>
  <si>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</si>
  <si>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</si>
  <si>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</si>
  <si>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</si>
  <si>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</si>
  <si>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</si>
  <si>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</si>
  <si>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</si>
  <si>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</si>
  <si>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</si>
  <si>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</si>
  <si>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</si>
  <si>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</si>
  <si>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</si>
  <si>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</si>
  <si>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</si>
  <si>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</si>
  <si>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</si>
  <si>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</si>
  <si>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</si>
  <si>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</si>
  <si>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</si>
  <si>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</si>
  <si>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</si>
  <si>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</si>
  <si>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</si>
  <si>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</si>
  <si>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</si>
  <si>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</si>
  <si>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</si>
  <si>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</si>
  <si>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</si>
  <si>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</si>
  <si>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</si>
  <si>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</si>
  <si>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</si>
  <si>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</si>
  <si>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</si>
  <si>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</si>
  <si>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</si>
  <si>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</si>
  <si>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</si>
  <si>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</si>
  <si>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</si>
  <si>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</si>
  <si>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</si>
  <si>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</si>
  <si>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</si>
  <si>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</si>
  <si>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</si>
  <si>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</si>
  <si>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</si>
  <si>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</si>
  <si>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</si>
  <si>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</si>
  <si>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</si>
  <si>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</si>
  <si>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</si>
  <si>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</si>
  <si>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</si>
  <si>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</si>
  <si>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</si>
  <si>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</si>
  <si>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</si>
  <si>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</si>
  <si>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</si>
  <si>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</si>
  <si>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</si>
  <si>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OPERAÇÃO 02/11/19 - VENCIMENTO 08/11/19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</si>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</sst>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B5" sqref="B5:J5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76</v>
      </c>
      <c r="C5" s="51" t="s">
        <v>50</v>
      </c>
      <c r="D5" s="52" t="s">
        <v>77</v>
      </c>
      <c r="E5" s="52" t="s">
        <v>78</v>
      </c>
      <c r="F5" s="52" t="s">
        <v>79</v>
      </c>
      <c r="G5" s="51" t="s">
        <v>80</v>
      </c>
      <c r="H5" s="52" t="s">
        <v>77</v>
      </c>
      <c r="I5" s="51" t="s">
        <v>49</v>
      </c>
      <c r="J5" s="51" t="s">
        <v>81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165563</v>
      </c>
      <c r="C7" s="49">
        <f t="shared" si="0"/>
        <v>138317</v>
      </c>
      <c r="D7" s="49">
        <f t="shared" si="0"/>
        <v>187883</v>
      </c>
      <c r="E7" s="49">
        <f t="shared" si="0"/>
        <v>106699</v>
      </c>
      <c r="F7" s="49">
        <f t="shared" si="0"/>
        <v>112456</v>
      </c>
      <c r="G7" s="49">
        <f t="shared" si="0"/>
        <v>137024</v>
      </c>
      <c r="H7" s="49">
        <f t="shared" si="0"/>
        <v>142932</v>
      </c>
      <c r="I7" s="49">
        <f t="shared" si="0"/>
        <v>213481</v>
      </c>
      <c r="J7" s="49">
        <f t="shared" si="0"/>
        <v>42542</v>
      </c>
      <c r="K7" s="49">
        <f t="shared" si="0"/>
        <v>1246897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13584</v>
      </c>
      <c r="C8" s="47">
        <f t="shared" si="1"/>
        <v>13664</v>
      </c>
      <c r="D8" s="47">
        <f t="shared" si="1"/>
        <v>15183</v>
      </c>
      <c r="E8" s="47">
        <f t="shared" si="1"/>
        <v>9368</v>
      </c>
      <c r="F8" s="47">
        <f t="shared" si="1"/>
        <v>8760</v>
      </c>
      <c r="G8" s="47">
        <f t="shared" si="1"/>
        <v>7044</v>
      </c>
      <c r="H8" s="47">
        <f t="shared" si="1"/>
        <v>5963</v>
      </c>
      <c r="I8" s="47">
        <f t="shared" si="1"/>
        <v>15910</v>
      </c>
      <c r="J8" s="47">
        <f t="shared" si="1"/>
        <v>1903</v>
      </c>
      <c r="K8" s="40">
        <f>SUM(B8:J8)</f>
        <v>91379</v>
      </c>
      <c r="L8"/>
      <c r="M8"/>
      <c r="N8"/>
    </row>
    <row r="9" spans="1:14" ht="16.5" customHeight="1">
      <c r="A9" s="24" t="s">
        <v>37</v>
      </c>
      <c r="B9" s="47">
        <v>13570</v>
      </c>
      <c r="C9" s="47">
        <v>13660</v>
      </c>
      <c r="D9" s="47">
        <v>15183</v>
      </c>
      <c r="E9" s="47">
        <v>9359</v>
      </c>
      <c r="F9" s="47">
        <v>8750</v>
      </c>
      <c r="G9" s="47">
        <v>7038</v>
      </c>
      <c r="H9" s="47">
        <v>5963</v>
      </c>
      <c r="I9" s="47">
        <v>15890</v>
      </c>
      <c r="J9" s="47">
        <v>1903</v>
      </c>
      <c r="K9" s="40">
        <f>SUM(B9:J9)</f>
        <v>91316</v>
      </c>
      <c r="L9"/>
      <c r="M9"/>
      <c r="N9"/>
    </row>
    <row r="10" spans="1:14" ht="16.5" customHeight="1">
      <c r="A10" s="24" t="s">
        <v>36</v>
      </c>
      <c r="B10" s="47">
        <v>14</v>
      </c>
      <c r="C10" s="47">
        <v>4</v>
      </c>
      <c r="D10" s="47">
        <v>0</v>
      </c>
      <c r="E10" s="47">
        <v>9</v>
      </c>
      <c r="F10" s="47">
        <v>10</v>
      </c>
      <c r="G10" s="47">
        <v>6</v>
      </c>
      <c r="H10" s="47">
        <v>0</v>
      </c>
      <c r="I10" s="47">
        <v>20</v>
      </c>
      <c r="J10" s="47">
        <v>0</v>
      </c>
      <c r="K10" s="40">
        <f>SUM(B10:J10)</f>
        <v>63</v>
      </c>
      <c r="L10"/>
      <c r="M10"/>
      <c r="N10"/>
    </row>
    <row r="11" spans="1:14" ht="16.5" customHeight="1">
      <c r="A11" s="46" t="s">
        <v>35</v>
      </c>
      <c r="B11" s="45">
        <v>151979</v>
      </c>
      <c r="C11" s="45">
        <v>124653</v>
      </c>
      <c r="D11" s="45">
        <v>172700</v>
      </c>
      <c r="E11" s="45">
        <v>97331</v>
      </c>
      <c r="F11" s="45">
        <v>103696</v>
      </c>
      <c r="G11" s="45">
        <v>129980</v>
      </c>
      <c r="H11" s="45">
        <v>136969</v>
      </c>
      <c r="I11" s="45">
        <v>197571</v>
      </c>
      <c r="J11" s="45">
        <v>40639</v>
      </c>
      <c r="K11" s="40">
        <f>SUM(B11:J11)</f>
        <v>1155518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623089.92</v>
      </c>
      <c r="C17" s="38">
        <f t="shared" si="2"/>
        <v>549264.67</v>
      </c>
      <c r="D17" s="38">
        <f t="shared" si="2"/>
        <v>802914.4099999999</v>
      </c>
      <c r="E17" s="38">
        <f t="shared" si="2"/>
        <v>444262.2299999999</v>
      </c>
      <c r="F17" s="38">
        <f t="shared" si="2"/>
        <v>452356.93999999994</v>
      </c>
      <c r="G17" s="38">
        <f t="shared" si="2"/>
        <v>519939.42000000004</v>
      </c>
      <c r="H17" s="38">
        <f t="shared" si="2"/>
        <v>469631.87999999995</v>
      </c>
      <c r="I17" s="38">
        <f t="shared" si="2"/>
        <v>730373.26</v>
      </c>
      <c r="J17" s="38">
        <f t="shared" si="2"/>
        <v>157716.67</v>
      </c>
      <c r="K17" s="38">
        <f aca="true" t="shared" si="3" ref="K17:K22">SUM(B17:J17)</f>
        <v>4749549.399999999</v>
      </c>
      <c r="L17"/>
      <c r="M17"/>
      <c r="N17"/>
    </row>
    <row r="18" spans="1:14" ht="16.5" customHeight="1">
      <c r="A18" s="37" t="s">
        <v>31</v>
      </c>
      <c r="B18" s="18">
        <f aca="true" t="shared" si="4" ref="B18:J18">ROUND(B13*B7,2)</f>
        <v>563046.65</v>
      </c>
      <c r="C18" s="18">
        <f t="shared" si="4"/>
        <v>516351.19</v>
      </c>
      <c r="D18" s="18">
        <f t="shared" si="4"/>
        <v>776952.57</v>
      </c>
      <c r="E18" s="18">
        <f t="shared" si="4"/>
        <v>384137.74</v>
      </c>
      <c r="F18" s="18">
        <f t="shared" si="4"/>
        <v>428153.73</v>
      </c>
      <c r="G18" s="18">
        <f t="shared" si="4"/>
        <v>527473.89</v>
      </c>
      <c r="H18" s="18">
        <f t="shared" si="4"/>
        <v>438601.14</v>
      </c>
      <c r="I18" s="18">
        <f t="shared" si="4"/>
        <v>661278.75</v>
      </c>
      <c r="J18" s="18">
        <f t="shared" si="4"/>
        <v>149301.15</v>
      </c>
      <c r="K18" s="18">
        <f t="shared" si="3"/>
        <v>4445296.8100000005</v>
      </c>
      <c r="L18"/>
      <c r="M18"/>
      <c r="N18"/>
    </row>
    <row r="19" spans="1:14" ht="16.5" customHeight="1">
      <c r="A19" s="19" t="s">
        <v>30</v>
      </c>
      <c r="B19" s="28">
        <f aca="true" t="shared" si="5" ref="B19:J19">IF(B15&lt;&gt;0,ROUND((B15-1)*B18,2),0)</f>
        <v>19415.74</v>
      </c>
      <c r="C19" s="28">
        <f t="shared" si="5"/>
        <v>7474.07</v>
      </c>
      <c r="D19" s="28">
        <f t="shared" si="5"/>
        <v>14525.54</v>
      </c>
      <c r="E19" s="28">
        <f t="shared" si="5"/>
        <v>38337.47</v>
      </c>
      <c r="F19" s="28">
        <f t="shared" si="5"/>
        <v>1853.49</v>
      </c>
      <c r="G19" s="28">
        <f t="shared" si="5"/>
        <v>-12880.57</v>
      </c>
      <c r="H19" s="28">
        <f t="shared" si="5"/>
        <v>26991.17</v>
      </c>
      <c r="I19" s="28">
        <f t="shared" si="5"/>
        <v>17581.04</v>
      </c>
      <c r="J19" s="28">
        <f t="shared" si="5"/>
        <v>7521.72</v>
      </c>
      <c r="K19" s="18">
        <f t="shared" si="3"/>
        <v>120819.67000000001</v>
      </c>
      <c r="L19"/>
      <c r="M19"/>
      <c r="N19"/>
    </row>
    <row r="20" spans="1:14" ht="16.5" customHeight="1">
      <c r="A20" s="19" t="s">
        <v>29</v>
      </c>
      <c r="B20" s="36">
        <v>39259.54</v>
      </c>
      <c r="C20" s="36">
        <v>25439.41</v>
      </c>
      <c r="D20" s="36">
        <v>21180.83</v>
      </c>
      <c r="E20" s="36">
        <v>23815.43</v>
      </c>
      <c r="F20" s="36">
        <v>20981.73</v>
      </c>
      <c r="G20" s="36">
        <v>15034.47</v>
      </c>
      <c r="H20" s="36">
        <v>20373.03</v>
      </c>
      <c r="I20" s="36">
        <v>51513.47</v>
      </c>
      <c r="J20" s="36">
        <v>9739.7</v>
      </c>
      <c r="K20" s="18">
        <f t="shared" si="3"/>
        <v>227337.61</v>
      </c>
      <c r="L20"/>
      <c r="M20"/>
      <c r="N20"/>
    </row>
    <row r="21" spans="1:14" ht="16.5" customHeight="1">
      <c r="A21" s="19" t="s">
        <v>28</v>
      </c>
      <c r="B21" s="36">
        <v>1367.99</v>
      </c>
      <c r="C21" s="36">
        <v>0</v>
      </c>
      <c r="D21" s="36">
        <v>0</v>
      </c>
      <c r="E21" s="36">
        <v>1367.99</v>
      </c>
      <c r="F21" s="36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6">
        <v>-9744.53</v>
      </c>
      <c r="E22" s="36">
        <v>-3396.4</v>
      </c>
      <c r="F22" s="36">
        <v>0</v>
      </c>
      <c r="G22" s="36">
        <v>-9688.37</v>
      </c>
      <c r="H22" s="36">
        <v>-16333.46</v>
      </c>
      <c r="I22" s="36">
        <v>0</v>
      </c>
      <c r="J22" s="36">
        <v>-8845.9</v>
      </c>
      <c r="K22" s="36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-58351</v>
      </c>
      <c r="C25" s="32">
        <f t="shared" si="6"/>
        <v>-58738</v>
      </c>
      <c r="D25" s="32">
        <f t="shared" si="6"/>
        <v>-83913.06</v>
      </c>
      <c r="E25" s="32">
        <f t="shared" si="6"/>
        <v>-40243.7</v>
      </c>
      <c r="F25" s="32">
        <f t="shared" si="6"/>
        <v>-37625</v>
      </c>
      <c r="G25" s="32">
        <f t="shared" si="6"/>
        <v>-30263.4</v>
      </c>
      <c r="H25" s="32">
        <f t="shared" si="6"/>
        <v>-25640.9</v>
      </c>
      <c r="I25" s="32">
        <f t="shared" si="6"/>
        <v>-68327</v>
      </c>
      <c r="J25" s="32">
        <f t="shared" si="6"/>
        <v>-13575.08</v>
      </c>
      <c r="K25" s="32">
        <f t="shared" si="6"/>
        <v>-416677.1400000001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-58351</v>
      </c>
      <c r="C26" s="32">
        <f t="shared" si="7"/>
        <v>-58738</v>
      </c>
      <c r="D26" s="32">
        <f t="shared" si="7"/>
        <v>-65286.9</v>
      </c>
      <c r="E26" s="32">
        <f t="shared" si="7"/>
        <v>-40243.7</v>
      </c>
      <c r="F26" s="32">
        <f t="shared" si="7"/>
        <v>-37625</v>
      </c>
      <c r="G26" s="32">
        <f t="shared" si="7"/>
        <v>-30263.4</v>
      </c>
      <c r="H26" s="32">
        <f t="shared" si="7"/>
        <v>-25640.9</v>
      </c>
      <c r="I26" s="32">
        <f t="shared" si="7"/>
        <v>-68327</v>
      </c>
      <c r="J26" s="32">
        <f t="shared" si="7"/>
        <v>-8182.9</v>
      </c>
      <c r="K26" s="32">
        <f t="shared" si="7"/>
        <v>-392658.80000000005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-58351</v>
      </c>
      <c r="C27" s="32">
        <f aca="true" t="shared" si="8" ref="C27:J27">-ROUND((C9)*$E$3,2)</f>
        <v>-58738</v>
      </c>
      <c r="D27" s="32">
        <f t="shared" si="8"/>
        <v>-65286.9</v>
      </c>
      <c r="E27" s="32">
        <f t="shared" si="8"/>
        <v>-40243.7</v>
      </c>
      <c r="F27" s="32">
        <f t="shared" si="8"/>
        <v>-37625</v>
      </c>
      <c r="G27" s="32">
        <f t="shared" si="8"/>
        <v>-30263.4</v>
      </c>
      <c r="H27" s="32">
        <f t="shared" si="8"/>
        <v>-25640.9</v>
      </c>
      <c r="I27" s="32">
        <f t="shared" si="8"/>
        <v>-68327</v>
      </c>
      <c r="J27" s="32">
        <f t="shared" si="8"/>
        <v>-8182.9</v>
      </c>
      <c r="K27" s="32">
        <f>SUM(B27:J27)</f>
        <v>-392658.80000000005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0</v>
      </c>
      <c r="C29" s="32">
        <v>0</v>
      </c>
      <c r="D29" s="32">
        <v>0</v>
      </c>
      <c r="E29" s="32">
        <v>0</v>
      </c>
      <c r="F29" s="28">
        <v>0</v>
      </c>
      <c r="G29" s="32">
        <v>0</v>
      </c>
      <c r="H29" s="32">
        <v>0</v>
      </c>
      <c r="I29" s="32">
        <v>0</v>
      </c>
      <c r="J29" s="32">
        <v>0</v>
      </c>
      <c r="K29" s="32">
        <f>SUM(B29:J29)</f>
        <v>0</v>
      </c>
      <c r="L29"/>
      <c r="M29"/>
      <c r="N29"/>
    </row>
    <row r="30" spans="1:14" ht="16.5" customHeight="1">
      <c r="A30" s="27" t="s">
        <v>22</v>
      </c>
      <c r="B30" s="32">
        <v>0</v>
      </c>
      <c r="C30" s="32">
        <v>0</v>
      </c>
      <c r="D30" s="32">
        <v>0</v>
      </c>
      <c r="E30" s="32">
        <v>0</v>
      </c>
      <c r="F30" s="28">
        <v>0</v>
      </c>
      <c r="G30" s="32">
        <v>0</v>
      </c>
      <c r="H30" s="32">
        <v>0</v>
      </c>
      <c r="I30" s="32">
        <v>0</v>
      </c>
      <c r="J30" s="32">
        <v>0</v>
      </c>
      <c r="K30" s="32">
        <f>SUM(B30:J30)</f>
        <v>0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564738.92</v>
      </c>
      <c r="C45" s="11">
        <f t="shared" si="10"/>
        <v>490526.67000000004</v>
      </c>
      <c r="D45" s="11">
        <f t="shared" si="10"/>
        <v>719001.3499999999</v>
      </c>
      <c r="E45" s="11">
        <f t="shared" si="10"/>
        <v>404018.5299999999</v>
      </c>
      <c r="F45" s="11">
        <f t="shared" si="10"/>
        <v>414731.93999999994</v>
      </c>
      <c r="G45" s="11">
        <f t="shared" si="10"/>
        <v>489676.02</v>
      </c>
      <c r="H45" s="11">
        <f t="shared" si="10"/>
        <v>443990.9799999999</v>
      </c>
      <c r="I45" s="11">
        <f t="shared" si="10"/>
        <v>662046.26</v>
      </c>
      <c r="J45" s="11">
        <f t="shared" si="10"/>
        <v>144141.59000000003</v>
      </c>
      <c r="K45" s="22">
        <f>SUM(B45:J45)</f>
        <v>4332872.26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564738.9199999999</v>
      </c>
      <c r="C51" s="11">
        <f t="shared" si="11"/>
        <v>490526.68</v>
      </c>
      <c r="D51" s="11">
        <f t="shared" si="11"/>
        <v>719001.35</v>
      </c>
      <c r="E51" s="11">
        <f t="shared" si="11"/>
        <v>404018.52</v>
      </c>
      <c r="F51" s="11">
        <f t="shared" si="11"/>
        <v>414731.93</v>
      </c>
      <c r="G51" s="11">
        <f t="shared" si="11"/>
        <v>489676.02</v>
      </c>
      <c r="H51" s="11">
        <f t="shared" si="11"/>
        <v>443990.98</v>
      </c>
      <c r="I51" s="11">
        <f t="shared" si="11"/>
        <v>662046.26</v>
      </c>
      <c r="J51" s="11">
        <f t="shared" si="11"/>
        <v>144141.59</v>
      </c>
      <c r="K51" s="6">
        <f t="shared" si="11"/>
        <v>4332872.25</v>
      </c>
      <c r="L51" s="10"/>
    </row>
    <row r="52" spans="1:11" ht="16.5" customHeight="1">
      <c r="A52" s="8" t="s">
        <v>73</v>
      </c>
      <c r="B52" s="9">
        <v>493355.92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493355.92</v>
      </c>
    </row>
    <row r="53" spans="1:11" ht="16.5" customHeight="1">
      <c r="A53" s="8" t="s">
        <v>74</v>
      </c>
      <c r="B53" s="9">
        <v>71383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71383</v>
      </c>
    </row>
    <row r="54" spans="1:11" ht="16.5" customHeight="1">
      <c r="A54" s="8" t="s">
        <v>5</v>
      </c>
      <c r="B54" s="7">
        <v>0</v>
      </c>
      <c r="C54" s="9">
        <v>490526.68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490526.68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719001.35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719001.35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404018.52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404018.52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414731.93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414731.93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489676.02</v>
      </c>
      <c r="H58" s="7">
        <v>0</v>
      </c>
      <c r="I58" s="7">
        <v>0</v>
      </c>
      <c r="J58" s="7">
        <v>0</v>
      </c>
      <c r="K58" s="6">
        <f t="shared" si="12"/>
        <v>489676.02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443990.98</v>
      </c>
      <c r="I59" s="7">
        <v>0</v>
      </c>
      <c r="J59" s="7">
        <v>0</v>
      </c>
      <c r="K59" s="6">
        <f t="shared" si="12"/>
        <v>443990.98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226618.43</v>
      </c>
      <c r="J61" s="7">
        <v>0</v>
      </c>
      <c r="K61" s="6">
        <f t="shared" si="12"/>
        <v>226618.43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435427.83</v>
      </c>
      <c r="J62" s="7">
        <v>0</v>
      </c>
      <c r="K62" s="6">
        <f t="shared" si="12"/>
        <v>435427.83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144141.59</v>
      </c>
      <c r="K63" s="3">
        <f t="shared" si="12"/>
        <v>144141.59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93073.32999999999</v>
      </c>
    </row>
    <row r="70" spans="1:2" ht="14.25">
      <c r="A70" s="12"/>
      <c r="B70" s="9"/>
    </row>
    <row r="71" spans="1:2" ht="14.25">
      <c r="A71" s="8" t="s">
        <v>56</v>
      </c>
      <c r="B71" s="9">
        <v>1674.47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9017.54</v>
      </c>
    </row>
    <row r="75" spans="1:2" ht="14.25">
      <c r="A75" s="8" t="s">
        <v>60</v>
      </c>
      <c r="B75" s="9">
        <v>7598.29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2019-11-11T19:56:40Z</dcterms:modified>
  <cp:category/>
  <cp:version/>
  <cp:contentType/>
  <cp:contentStatus/>
</cp:coreProperties>
</file>