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<sst xmlns="http://schemas.openxmlformats.org/spreadsheetml/2006/main" count="83" uniqueCount="82">
  <si>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</si>
  <si>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</si>
  <si>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</si>
  <si>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</si>
  <si>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</si>
  <si>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</si>
  <si>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</si>
  <si>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</si>
  <si>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</si>
  <si>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</si>
  <si>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</si>
  <si>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</si>
  <si>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</si>
  <si>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</si>
  <si>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</si>
  <si>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</si>
  <si>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</si>
  <si>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</si>
  <si>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</si>
  <si>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</si>
  <si>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</si>
  <si>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</si>
  <si>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</si>
  <si>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</si>
  <si>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</si>
  <si>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</si>
  <si>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</si>
  <si>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</si>
  <si>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</si>
  <si>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</si>
  <si>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</si>
  <si>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</si>
  <si>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</si>
  <si>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</si>
  <si>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</si>
  <si>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</si>
  <si>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</si>
  <si>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</si>
  <si>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</si>
  <si>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</si>
  <si>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</si>
  <si>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</si>
  <si>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</si>
  <si>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</si>
  <si>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</si>
  <si>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</si>
  <si>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</si>
  <si>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</si>
  <si>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</si>
  <si>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</si>
  <si>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</si>
  <si>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</si>
  <si>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</si>
  <si>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</si>
  <si>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</si>
  <si>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</si>
  <si>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</si>
  <si>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</si>
  <si>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</si>
  <si>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</si>
  <si>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</si>
  <si>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</si>
  <si>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</si>
  <si>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</si>
  <si>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</si>
  <si>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</si>
  <si>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</si>
  <si>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</si>
  <si>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</si>
  <si>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</si>
  <si>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</si>
  <si>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</si>
  <si>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</si>
  <si>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OPERAÇÃO 01/11/19 - VENCIMENTO 08/11/19</t>
  </si>
  <si>
    <t>5.3. Revisão de Remuneração pelo Transporte Coletivo ¹</t>
  </si>
  <si>
    <t>¹ Fator de transição de 09 a 30/09/19.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</si>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</sst>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J5" sqref="J5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52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51</v>
      </c>
      <c r="B4" s="61" t="s">
        <v>50</v>
      </c>
      <c r="C4" s="62"/>
      <c r="D4" s="62"/>
      <c r="E4" s="62"/>
      <c r="F4" s="62"/>
      <c r="G4" s="62"/>
      <c r="H4" s="62"/>
      <c r="I4" s="62"/>
      <c r="J4" s="62"/>
      <c r="K4" s="60" t="s">
        <v>49</v>
      </c>
    </row>
    <row r="5" spans="1:11" ht="43.5" customHeight="1">
      <c r="A5" s="60"/>
      <c r="B5" s="51" t="s">
        <v>76</v>
      </c>
      <c r="C5" s="51" t="s">
        <v>48</v>
      </c>
      <c r="D5" s="52" t="s">
        <v>77</v>
      </c>
      <c r="E5" s="52" t="s">
        <v>78</v>
      </c>
      <c r="F5" s="52" t="s">
        <v>79</v>
      </c>
      <c r="G5" s="51" t="s">
        <v>80</v>
      </c>
      <c r="H5" s="52" t="s">
        <v>77</v>
      </c>
      <c r="I5" s="51" t="s">
        <v>47</v>
      </c>
      <c r="J5" s="51" t="s">
        <v>81</v>
      </c>
      <c r="K5" s="60"/>
    </row>
    <row r="6" spans="1:11" ht="18.75" customHeight="1">
      <c r="A6" s="60"/>
      <c r="B6" s="50" t="s">
        <v>46</v>
      </c>
      <c r="C6" s="50" t="s">
        <v>45</v>
      </c>
      <c r="D6" s="50" t="s">
        <v>44</v>
      </c>
      <c r="E6" s="50" t="s">
        <v>43</v>
      </c>
      <c r="F6" s="50" t="s">
        <v>42</v>
      </c>
      <c r="G6" s="50" t="s">
        <v>41</v>
      </c>
      <c r="H6" s="50" t="s">
        <v>40</v>
      </c>
      <c r="I6" s="50" t="s">
        <v>39</v>
      </c>
      <c r="J6" s="50" t="s">
        <v>38</v>
      </c>
      <c r="K6" s="60"/>
    </row>
    <row r="7" spans="1:14" ht="16.5" customHeight="1">
      <c r="A7" s="14" t="s">
        <v>37</v>
      </c>
      <c r="B7" s="49">
        <f aca="true" t="shared" si="0" ref="B7:K7">B8+B11</f>
        <v>422904</v>
      </c>
      <c r="C7" s="49">
        <f t="shared" si="0"/>
        <v>350525</v>
      </c>
      <c r="D7" s="49">
        <f t="shared" si="0"/>
        <v>411967</v>
      </c>
      <c r="E7" s="49">
        <f t="shared" si="0"/>
        <v>278160</v>
      </c>
      <c r="F7" s="49">
        <f t="shared" si="0"/>
        <v>269681</v>
      </c>
      <c r="G7" s="49">
        <f t="shared" si="0"/>
        <v>296874</v>
      </c>
      <c r="H7" s="49">
        <f t="shared" si="0"/>
        <v>309431</v>
      </c>
      <c r="I7" s="49">
        <f t="shared" si="0"/>
        <v>486587</v>
      </c>
      <c r="J7" s="49">
        <f t="shared" si="0"/>
        <v>141867</v>
      </c>
      <c r="K7" s="49">
        <f t="shared" si="0"/>
        <v>2967996</v>
      </c>
      <c r="L7" s="48"/>
      <c r="M7"/>
      <c r="N7"/>
    </row>
    <row r="8" spans="1:14" ht="16.5" customHeight="1">
      <c r="A8" s="46" t="s">
        <v>36</v>
      </c>
      <c r="B8" s="47">
        <f aca="true" t="shared" si="1" ref="B8:J8">+B9+B10</f>
        <v>26371</v>
      </c>
      <c r="C8" s="47">
        <f t="shared" si="1"/>
        <v>24485</v>
      </c>
      <c r="D8" s="47">
        <f t="shared" si="1"/>
        <v>24051</v>
      </c>
      <c r="E8" s="47">
        <f t="shared" si="1"/>
        <v>18181</v>
      </c>
      <c r="F8" s="47">
        <f t="shared" si="1"/>
        <v>17632</v>
      </c>
      <c r="G8" s="47">
        <f t="shared" si="1"/>
        <v>12983</v>
      </c>
      <c r="H8" s="47">
        <f t="shared" si="1"/>
        <v>9642</v>
      </c>
      <c r="I8" s="47">
        <f t="shared" si="1"/>
        <v>29626</v>
      </c>
      <c r="J8" s="47">
        <f t="shared" si="1"/>
        <v>6104</v>
      </c>
      <c r="K8" s="40">
        <f>SUM(B8:J8)</f>
        <v>169075</v>
      </c>
      <c r="L8"/>
      <c r="M8"/>
      <c r="N8"/>
    </row>
    <row r="9" spans="1:14" ht="16.5" customHeight="1">
      <c r="A9" s="24" t="s">
        <v>35</v>
      </c>
      <c r="B9" s="47">
        <v>26333</v>
      </c>
      <c r="C9" s="47">
        <v>24474</v>
      </c>
      <c r="D9" s="47">
        <v>24027</v>
      </c>
      <c r="E9" s="47">
        <v>18162</v>
      </c>
      <c r="F9" s="47">
        <v>17608</v>
      </c>
      <c r="G9" s="47">
        <v>12978</v>
      </c>
      <c r="H9" s="47">
        <v>9642</v>
      </c>
      <c r="I9" s="47">
        <v>29561</v>
      </c>
      <c r="J9" s="47">
        <v>6104</v>
      </c>
      <c r="K9" s="40">
        <f>SUM(B9:J9)</f>
        <v>168889</v>
      </c>
      <c r="L9"/>
      <c r="M9"/>
      <c r="N9"/>
    </row>
    <row r="10" spans="1:14" ht="16.5" customHeight="1">
      <c r="A10" s="24" t="s">
        <v>34</v>
      </c>
      <c r="B10" s="47">
        <v>38</v>
      </c>
      <c r="C10" s="47">
        <v>11</v>
      </c>
      <c r="D10" s="47">
        <v>24</v>
      </c>
      <c r="E10" s="47">
        <v>19</v>
      </c>
      <c r="F10" s="47">
        <v>24</v>
      </c>
      <c r="G10" s="47">
        <v>5</v>
      </c>
      <c r="H10" s="47">
        <v>0</v>
      </c>
      <c r="I10" s="47">
        <v>65</v>
      </c>
      <c r="J10" s="47">
        <v>0</v>
      </c>
      <c r="K10" s="40">
        <f>SUM(B10:J10)</f>
        <v>186</v>
      </c>
      <c r="L10"/>
      <c r="M10"/>
      <c r="N10"/>
    </row>
    <row r="11" spans="1:14" ht="16.5" customHeight="1">
      <c r="A11" s="46" t="s">
        <v>33</v>
      </c>
      <c r="B11" s="45">
        <v>396533</v>
      </c>
      <c r="C11" s="45">
        <v>326040</v>
      </c>
      <c r="D11" s="45">
        <v>387916</v>
      </c>
      <c r="E11" s="45">
        <v>259979</v>
      </c>
      <c r="F11" s="45">
        <v>252049</v>
      </c>
      <c r="G11" s="45">
        <v>283891</v>
      </c>
      <c r="H11" s="45">
        <v>299789</v>
      </c>
      <c r="I11" s="45">
        <v>456961</v>
      </c>
      <c r="J11" s="45">
        <v>135763</v>
      </c>
      <c r="K11" s="40">
        <f>SUM(B11:J11)</f>
        <v>2798921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32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31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30</v>
      </c>
      <c r="B17" s="38">
        <f aca="true" t="shared" si="2" ref="B17:J17">B18+B19+B20+B21+B22</f>
        <v>1528433.8299999998</v>
      </c>
      <c r="C17" s="38">
        <f t="shared" si="2"/>
        <v>1352925.1999999997</v>
      </c>
      <c r="D17" s="38">
        <f t="shared" si="2"/>
        <v>1746893.28</v>
      </c>
      <c r="E17" s="38">
        <f t="shared" si="2"/>
        <v>1123162.8800000001</v>
      </c>
      <c r="F17" s="38">
        <f t="shared" si="2"/>
        <v>1053551.04</v>
      </c>
      <c r="G17" s="38">
        <f t="shared" si="2"/>
        <v>1120255.7199999997</v>
      </c>
      <c r="H17" s="38">
        <f t="shared" si="2"/>
        <v>1011992.26</v>
      </c>
      <c r="I17" s="38">
        <f t="shared" si="2"/>
        <v>1598837.8099999998</v>
      </c>
      <c r="J17" s="38">
        <f t="shared" si="2"/>
        <v>523859.1</v>
      </c>
      <c r="K17" s="38">
        <f aca="true" t="shared" si="3" ref="K17:K22">SUM(B17:J17)</f>
        <v>11059911.12</v>
      </c>
      <c r="L17"/>
      <c r="M17"/>
      <c r="N17"/>
    </row>
    <row r="18" spans="1:14" ht="16.5" customHeight="1">
      <c r="A18" s="37" t="s">
        <v>29</v>
      </c>
      <c r="B18" s="18">
        <f aca="true" t="shared" si="4" ref="B18:J18">ROUND(B13*B7,2)</f>
        <v>1438211.92</v>
      </c>
      <c r="C18" s="18">
        <f t="shared" si="4"/>
        <v>1308544.88</v>
      </c>
      <c r="D18" s="18">
        <f t="shared" si="4"/>
        <v>1703607.14</v>
      </c>
      <c r="E18" s="18">
        <f t="shared" si="4"/>
        <v>1001431.63</v>
      </c>
      <c r="F18" s="18">
        <f t="shared" si="4"/>
        <v>1026756.47</v>
      </c>
      <c r="G18" s="18">
        <f t="shared" si="4"/>
        <v>1142816.46</v>
      </c>
      <c r="H18" s="18">
        <f t="shared" si="4"/>
        <v>949519.97</v>
      </c>
      <c r="I18" s="18">
        <f t="shared" si="4"/>
        <v>1507251.89</v>
      </c>
      <c r="J18" s="18">
        <f t="shared" si="4"/>
        <v>497882.24</v>
      </c>
      <c r="K18" s="18">
        <f t="shared" si="3"/>
        <v>10576022.6</v>
      </c>
      <c r="L18"/>
      <c r="M18"/>
      <c r="N18"/>
    </row>
    <row r="19" spans="1:14" ht="16.5" customHeight="1">
      <c r="A19" s="19" t="s">
        <v>28</v>
      </c>
      <c r="B19" s="28">
        <f aca="true" t="shared" si="5" ref="B19:J19">IF(B15&lt;&gt;0,ROUND((B15-1)*B18,2),0)</f>
        <v>49594.38</v>
      </c>
      <c r="C19" s="28">
        <f t="shared" si="5"/>
        <v>18940.91</v>
      </c>
      <c r="D19" s="28">
        <f t="shared" si="5"/>
        <v>31849.84</v>
      </c>
      <c r="E19" s="28">
        <f t="shared" si="5"/>
        <v>99944.23</v>
      </c>
      <c r="F19" s="28">
        <f t="shared" si="5"/>
        <v>4444.85</v>
      </c>
      <c r="G19" s="28">
        <f t="shared" si="5"/>
        <v>-27906.84</v>
      </c>
      <c r="H19" s="28">
        <f t="shared" si="5"/>
        <v>58432.72</v>
      </c>
      <c r="I19" s="28">
        <f t="shared" si="5"/>
        <v>40072.45</v>
      </c>
      <c r="J19" s="28">
        <f t="shared" si="5"/>
        <v>25083.06</v>
      </c>
      <c r="K19" s="18">
        <f t="shared" si="3"/>
        <v>300455.6</v>
      </c>
      <c r="L19"/>
      <c r="M19"/>
      <c r="N19"/>
    </row>
    <row r="20" spans="1:14" ht="16.5" customHeight="1">
      <c r="A20" s="19" t="s">
        <v>27</v>
      </c>
      <c r="B20" s="36">
        <v>39259.54</v>
      </c>
      <c r="C20" s="36">
        <v>25439.41</v>
      </c>
      <c r="D20" s="36">
        <v>21180.83</v>
      </c>
      <c r="E20" s="36">
        <v>23815.43</v>
      </c>
      <c r="F20" s="36">
        <v>20981.73</v>
      </c>
      <c r="G20" s="36">
        <v>15034.47</v>
      </c>
      <c r="H20" s="36">
        <v>20373.03</v>
      </c>
      <c r="I20" s="36">
        <v>51513.47</v>
      </c>
      <c r="J20" s="36">
        <v>9739.7</v>
      </c>
      <c r="K20" s="18">
        <f t="shared" si="3"/>
        <v>227337.61</v>
      </c>
      <c r="L20"/>
      <c r="M20"/>
      <c r="N20"/>
    </row>
    <row r="21" spans="1:14" ht="16.5" customHeight="1">
      <c r="A21" s="19" t="s">
        <v>26</v>
      </c>
      <c r="B21" s="36">
        <v>1367.99</v>
      </c>
      <c r="C21" s="36">
        <v>0</v>
      </c>
      <c r="D21" s="36">
        <v>0</v>
      </c>
      <c r="E21" s="36">
        <v>1367.99</v>
      </c>
      <c r="F21" s="36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25</v>
      </c>
      <c r="B22" s="36">
        <v>0</v>
      </c>
      <c r="C22" s="36">
        <v>0</v>
      </c>
      <c r="D22" s="36">
        <v>-9744.53</v>
      </c>
      <c r="E22" s="36">
        <v>-3396.4</v>
      </c>
      <c r="F22" s="36">
        <v>0</v>
      </c>
      <c r="G22" s="36">
        <v>-9688.37</v>
      </c>
      <c r="H22" s="36">
        <v>-16333.46</v>
      </c>
      <c r="I22" s="36">
        <v>0</v>
      </c>
      <c r="J22" s="36">
        <v>-8845.9</v>
      </c>
      <c r="K22" s="36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24</v>
      </c>
      <c r="B25" s="32">
        <f aca="true" t="shared" si="6" ref="B25:K25">+B26+B31+B43</f>
        <v>-163487.00999999998</v>
      </c>
      <c r="C25" s="32">
        <f t="shared" si="6"/>
        <v>-110101.34999999999</v>
      </c>
      <c r="D25" s="32">
        <f t="shared" si="6"/>
        <v>-213971.02</v>
      </c>
      <c r="E25" s="32">
        <f t="shared" si="6"/>
        <v>-197225.93</v>
      </c>
      <c r="F25" s="32">
        <f t="shared" si="6"/>
        <v>-37390.759999999995</v>
      </c>
      <c r="G25" s="32">
        <f t="shared" si="6"/>
        <v>-132263.06</v>
      </c>
      <c r="H25" s="32">
        <f t="shared" si="6"/>
        <v>-95416.68000000001</v>
      </c>
      <c r="I25" s="32">
        <f t="shared" si="6"/>
        <v>-164695.38999999998</v>
      </c>
      <c r="J25" s="32">
        <f t="shared" si="6"/>
        <v>-43846.7</v>
      </c>
      <c r="K25" s="32">
        <f t="shared" si="6"/>
        <v>-1158397.9</v>
      </c>
      <c r="L25"/>
      <c r="M25"/>
      <c r="N25"/>
    </row>
    <row r="26" spans="1:14" ht="16.5" customHeight="1">
      <c r="A26" s="19" t="s">
        <v>23</v>
      </c>
      <c r="B26" s="32">
        <f aca="true" t="shared" si="7" ref="B26:K26">B27+B28+B29+B30</f>
        <v>-151876.86</v>
      </c>
      <c r="C26" s="32">
        <f t="shared" si="7"/>
        <v>-110101.34999999999</v>
      </c>
      <c r="D26" s="32">
        <f t="shared" si="7"/>
        <v>-125074.93</v>
      </c>
      <c r="E26" s="32">
        <f t="shared" si="7"/>
        <v>-159177.03</v>
      </c>
      <c r="F26" s="32">
        <f t="shared" si="7"/>
        <v>-75714.4</v>
      </c>
      <c r="G26" s="32">
        <f t="shared" si="7"/>
        <v>-130683.6</v>
      </c>
      <c r="H26" s="32">
        <f t="shared" si="7"/>
        <v>-64185.12</v>
      </c>
      <c r="I26" s="32">
        <f t="shared" si="7"/>
        <v>-162575.28</v>
      </c>
      <c r="J26" s="32">
        <f t="shared" si="7"/>
        <v>-37187.67</v>
      </c>
      <c r="K26" s="32">
        <f t="shared" si="7"/>
        <v>-1016576.2399999999</v>
      </c>
      <c r="L26"/>
      <c r="M26"/>
      <c r="N26"/>
    </row>
    <row r="27" spans="1:14" s="25" customFormat="1" ht="16.5" customHeight="1">
      <c r="A27" s="31" t="s">
        <v>70</v>
      </c>
      <c r="B27" s="32">
        <f>-ROUND((B9)*$E$3,2)</f>
        <v>-113231.9</v>
      </c>
      <c r="C27" s="32">
        <f aca="true" t="shared" si="8" ref="C27:J27">-ROUND((C9)*$E$3,2)</f>
        <v>-105238.2</v>
      </c>
      <c r="D27" s="32">
        <f t="shared" si="8"/>
        <v>-103316.1</v>
      </c>
      <c r="E27" s="32">
        <f t="shared" si="8"/>
        <v>-78096.6</v>
      </c>
      <c r="F27" s="32">
        <f t="shared" si="8"/>
        <v>-75714.4</v>
      </c>
      <c r="G27" s="32">
        <f t="shared" si="8"/>
        <v>-55805.4</v>
      </c>
      <c r="H27" s="32">
        <f t="shared" si="8"/>
        <v>-41460.6</v>
      </c>
      <c r="I27" s="32">
        <f t="shared" si="8"/>
        <v>-127112.3</v>
      </c>
      <c r="J27" s="32">
        <f t="shared" si="8"/>
        <v>-26247.2</v>
      </c>
      <c r="K27" s="32">
        <f>SUM(B27:J27)</f>
        <v>-726222.7</v>
      </c>
      <c r="L27" s="30"/>
      <c r="M27"/>
      <c r="N27"/>
    </row>
    <row r="28" spans="1:14" ht="16.5" customHeight="1">
      <c r="A28" s="27" t="s">
        <v>22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21</v>
      </c>
      <c r="B29" s="32">
        <v>-1775.9</v>
      </c>
      <c r="C29" s="32">
        <v>-903</v>
      </c>
      <c r="D29" s="32">
        <v>-1044.9</v>
      </c>
      <c r="E29" s="32">
        <v>-1586.7</v>
      </c>
      <c r="F29" s="28">
        <v>0</v>
      </c>
      <c r="G29" s="32">
        <v>-692.3</v>
      </c>
      <c r="H29" s="32">
        <v>-169.8</v>
      </c>
      <c r="I29" s="32">
        <v>-264.97</v>
      </c>
      <c r="J29" s="32">
        <v>-81.75</v>
      </c>
      <c r="K29" s="32">
        <f>SUM(B29:J29)</f>
        <v>-6519.320000000001</v>
      </c>
      <c r="L29"/>
      <c r="M29"/>
      <c r="N29"/>
    </row>
    <row r="30" spans="1:14" ht="16.5" customHeight="1">
      <c r="A30" s="27" t="s">
        <v>20</v>
      </c>
      <c r="B30" s="32">
        <v>-36869.06</v>
      </c>
      <c r="C30" s="32">
        <v>-3960.15</v>
      </c>
      <c r="D30" s="32">
        <v>-20713.93</v>
      </c>
      <c r="E30" s="32">
        <v>-79493.73</v>
      </c>
      <c r="F30" s="28">
        <v>0</v>
      </c>
      <c r="G30" s="32">
        <v>-74185.9</v>
      </c>
      <c r="H30" s="32">
        <v>-22554.72</v>
      </c>
      <c r="I30" s="32">
        <v>-35198.01</v>
      </c>
      <c r="J30" s="32">
        <v>-10858.72</v>
      </c>
      <c r="K30" s="32">
        <f>SUM(B30:J30)</f>
        <v>-283834.22</v>
      </c>
      <c r="L30"/>
      <c r="M30"/>
      <c r="N30"/>
    </row>
    <row r="31" spans="1:14" s="25" customFormat="1" ht="16.5" customHeight="1">
      <c r="A31" s="19" t="s">
        <v>19</v>
      </c>
      <c r="B31" s="29">
        <f aca="true" t="shared" si="9" ref="B31:K31">SUM(B32:B41)</f>
        <v>-11610.15</v>
      </c>
      <c r="C31" s="29">
        <f t="shared" si="9"/>
        <v>0</v>
      </c>
      <c r="D31" s="29">
        <f t="shared" si="9"/>
        <v>-88896.09</v>
      </c>
      <c r="E31" s="29">
        <f t="shared" si="9"/>
        <v>-38048.9</v>
      </c>
      <c r="F31" s="29">
        <f t="shared" si="9"/>
        <v>0</v>
      </c>
      <c r="G31" s="29">
        <f t="shared" si="9"/>
        <v>-1579.46</v>
      </c>
      <c r="H31" s="29">
        <f t="shared" si="9"/>
        <v>-31231.56</v>
      </c>
      <c r="I31" s="29">
        <f t="shared" si="9"/>
        <v>-2120.11</v>
      </c>
      <c r="J31" s="29">
        <f t="shared" si="9"/>
        <v>-6659.030000000001</v>
      </c>
      <c r="K31" s="29">
        <f t="shared" si="9"/>
        <v>-180145.3</v>
      </c>
      <c r="L31"/>
      <c r="M31"/>
      <c r="N31"/>
    </row>
    <row r="32" spans="1:14" ht="16.5" customHeight="1">
      <c r="A32" s="27" t="s">
        <v>18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17</v>
      </c>
      <c r="B33" s="29">
        <v>-11610.15</v>
      </c>
      <c r="C33" s="18">
        <v>0</v>
      </c>
      <c r="D33" s="29">
        <v>-70269.93</v>
      </c>
      <c r="E33" s="29">
        <v>-38048.9</v>
      </c>
      <c r="F33" s="18">
        <v>0</v>
      </c>
      <c r="G33" s="29">
        <v>-1579.46</v>
      </c>
      <c r="H33" s="29">
        <v>-31231.56</v>
      </c>
      <c r="I33" s="29">
        <v>-2120.11</v>
      </c>
      <c r="J33" s="29">
        <v>-1266.85</v>
      </c>
      <c r="K33" s="29">
        <f>SUM(B33:J33)</f>
        <v>-156126.96</v>
      </c>
      <c r="L33"/>
      <c r="M33"/>
      <c r="N33"/>
    </row>
    <row r="34" spans="1:14" ht="16.5" customHeight="1">
      <c r="A34" s="27" t="s">
        <v>16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/>
      <c r="M34"/>
      <c r="N34"/>
    </row>
    <row r="35" spans="1:14" ht="16.5" customHeight="1">
      <c r="A35" s="27" t="s">
        <v>15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14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12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11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10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9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74</v>
      </c>
      <c r="B43" s="18">
        <v>0</v>
      </c>
      <c r="C43" s="18">
        <v>0</v>
      </c>
      <c r="D43" s="18">
        <v>0</v>
      </c>
      <c r="E43" s="18">
        <v>0</v>
      </c>
      <c r="F43" s="29">
        <v>38323.64</v>
      </c>
      <c r="G43" s="18">
        <v>0</v>
      </c>
      <c r="H43" s="18">
        <v>0</v>
      </c>
      <c r="I43" s="18">
        <v>0</v>
      </c>
      <c r="J43" s="18">
        <v>0</v>
      </c>
      <c r="K43" s="22">
        <f>SUM(B43:J43)</f>
        <v>38323.64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8</v>
      </c>
      <c r="B45" s="11">
        <f aca="true" t="shared" si="10" ref="B45:J45">+B17+B25</f>
        <v>1364946.8199999998</v>
      </c>
      <c r="C45" s="11">
        <f t="shared" si="10"/>
        <v>1242823.8499999996</v>
      </c>
      <c r="D45" s="11">
        <f t="shared" si="10"/>
        <v>1532922.26</v>
      </c>
      <c r="E45" s="11">
        <f t="shared" si="10"/>
        <v>925936.9500000002</v>
      </c>
      <c r="F45" s="11">
        <f t="shared" si="10"/>
        <v>1016160.28</v>
      </c>
      <c r="G45" s="11">
        <f t="shared" si="10"/>
        <v>987992.6599999997</v>
      </c>
      <c r="H45" s="11">
        <f t="shared" si="10"/>
        <v>916575.58</v>
      </c>
      <c r="I45" s="11">
        <f t="shared" si="10"/>
        <v>1434142.42</v>
      </c>
      <c r="J45" s="11">
        <f t="shared" si="10"/>
        <v>480012.39999999997</v>
      </c>
      <c r="K45" s="22">
        <f>SUM(B45:J45)</f>
        <v>9901513.22</v>
      </c>
      <c r="L45" s="21"/>
    </row>
    <row r="46" spans="1:13" ht="16.5" customHeight="1">
      <c r="A46" s="19" t="s">
        <v>7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5</v>
      </c>
      <c r="B51" s="11">
        <f aca="true" t="shared" si="11" ref="B51:K51">SUM(B52:B63)</f>
        <v>1364946.83</v>
      </c>
      <c r="C51" s="11">
        <f t="shared" si="11"/>
        <v>1242823.85</v>
      </c>
      <c r="D51" s="11">
        <f t="shared" si="11"/>
        <v>1532922.26</v>
      </c>
      <c r="E51" s="11">
        <f t="shared" si="11"/>
        <v>925936.95</v>
      </c>
      <c r="F51" s="11">
        <f t="shared" si="11"/>
        <v>1016160.28</v>
      </c>
      <c r="G51" s="11">
        <f t="shared" si="11"/>
        <v>987992.67</v>
      </c>
      <c r="H51" s="11">
        <f t="shared" si="11"/>
        <v>916575.58</v>
      </c>
      <c r="I51" s="11">
        <f t="shared" si="11"/>
        <v>1434142.4100000001</v>
      </c>
      <c r="J51" s="11">
        <f t="shared" si="11"/>
        <v>480012.39</v>
      </c>
      <c r="K51" s="6">
        <f t="shared" si="11"/>
        <v>9901513.220000003</v>
      </c>
      <c r="L51" s="10"/>
    </row>
    <row r="52" spans="1:11" ht="16.5" customHeight="1">
      <c r="A52" s="8" t="s">
        <v>71</v>
      </c>
      <c r="B52" s="9">
        <v>1192554.05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1192554.05</v>
      </c>
    </row>
    <row r="53" spans="1:11" ht="16.5" customHeight="1">
      <c r="A53" s="8" t="s">
        <v>72</v>
      </c>
      <c r="B53" s="9">
        <v>172392.78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172392.78</v>
      </c>
    </row>
    <row r="54" spans="1:11" ht="16.5" customHeight="1">
      <c r="A54" s="8" t="s">
        <v>4</v>
      </c>
      <c r="B54" s="7">
        <v>0</v>
      </c>
      <c r="C54" s="9">
        <v>1242823.85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1242823.85</v>
      </c>
    </row>
    <row r="55" spans="1:11" ht="16.5" customHeight="1">
      <c r="A55" s="8" t="s">
        <v>3</v>
      </c>
      <c r="B55" s="7">
        <v>0</v>
      </c>
      <c r="C55" s="7">
        <v>0</v>
      </c>
      <c r="D55" s="9">
        <v>1532922.26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1532922.26</v>
      </c>
    </row>
    <row r="56" spans="1:11" ht="16.5" customHeight="1">
      <c r="A56" s="8" t="s">
        <v>2</v>
      </c>
      <c r="B56" s="7">
        <v>0</v>
      </c>
      <c r="C56" s="7">
        <v>0</v>
      </c>
      <c r="D56" s="7">
        <v>0</v>
      </c>
      <c r="E56" s="9">
        <v>925936.95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925936.95</v>
      </c>
    </row>
    <row r="57" spans="1:11" ht="16.5" customHeight="1">
      <c r="A57" s="8" t="s">
        <v>1</v>
      </c>
      <c r="B57" s="7">
        <v>0</v>
      </c>
      <c r="C57" s="7">
        <v>0</v>
      </c>
      <c r="D57" s="7">
        <v>0</v>
      </c>
      <c r="E57" s="7">
        <v>0</v>
      </c>
      <c r="F57" s="9">
        <v>1016160.28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1016160.28</v>
      </c>
    </row>
    <row r="58" spans="1:11" ht="16.5" customHeight="1">
      <c r="A58" s="8" t="s">
        <v>0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987992.67</v>
      </c>
      <c r="H58" s="7">
        <v>0</v>
      </c>
      <c r="I58" s="7">
        <v>0</v>
      </c>
      <c r="J58" s="7">
        <v>0</v>
      </c>
      <c r="K58" s="6">
        <f t="shared" si="12"/>
        <v>987992.67</v>
      </c>
    </row>
    <row r="59" spans="1:11" ht="16.5" customHeight="1">
      <c r="A59" s="8" t="s">
        <v>64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916575.58</v>
      </c>
      <c r="I59" s="7">
        <v>0</v>
      </c>
      <c r="J59" s="7">
        <v>0</v>
      </c>
      <c r="K59" s="6">
        <f t="shared" si="12"/>
        <v>916575.58</v>
      </c>
    </row>
    <row r="60" spans="1:11" ht="16.5" customHeight="1">
      <c r="A60" s="8" t="s">
        <v>65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531780.01</v>
      </c>
      <c r="J61" s="7">
        <v>0</v>
      </c>
      <c r="K61" s="6">
        <f t="shared" si="12"/>
        <v>531780.01</v>
      </c>
    </row>
    <row r="62" spans="1:11" ht="16.5" customHeight="1">
      <c r="A62" s="8" t="s">
        <v>67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902362.4</v>
      </c>
      <c r="J62" s="7">
        <v>0</v>
      </c>
      <c r="K62" s="6">
        <f t="shared" si="12"/>
        <v>902362.4</v>
      </c>
    </row>
    <row r="63" spans="1:11" ht="16.5" customHeight="1">
      <c r="A63" s="5" t="s">
        <v>68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480012.39</v>
      </c>
      <c r="K63" s="3">
        <f t="shared" si="12"/>
        <v>480012.39</v>
      </c>
    </row>
    <row r="64" spans="1:10" ht="18" customHeight="1">
      <c r="A64" s="2" t="s">
        <v>75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53</v>
      </c>
      <c r="B69" s="9">
        <f>SUM(B71:B80)</f>
        <v>93073.32999999999</v>
      </c>
    </row>
    <row r="70" spans="1:2" ht="14.25">
      <c r="A70" s="12"/>
      <c r="B70" s="9"/>
    </row>
    <row r="71" spans="1:2" ht="14.25">
      <c r="A71" s="8" t="s">
        <v>54</v>
      </c>
      <c r="B71" s="9">
        <v>1674.47</v>
      </c>
    </row>
    <row r="72" spans="1:2" ht="14.25">
      <c r="A72" s="8" t="s">
        <v>55</v>
      </c>
      <c r="B72" s="9">
        <v>10469.92</v>
      </c>
    </row>
    <row r="73" spans="1:2" ht="14.25">
      <c r="A73" s="8" t="s">
        <v>56</v>
      </c>
      <c r="B73" s="9">
        <v>23955.01</v>
      </c>
    </row>
    <row r="74" spans="1:2" ht="14.25">
      <c r="A74" s="8" t="s">
        <v>57</v>
      </c>
      <c r="B74" s="9">
        <v>9017.54</v>
      </c>
    </row>
    <row r="75" spans="1:2" ht="14.25">
      <c r="A75" s="8" t="s">
        <v>58</v>
      </c>
      <c r="B75" s="9">
        <v>7598.29</v>
      </c>
    </row>
    <row r="76" spans="1:2" ht="14.25">
      <c r="A76" s="8" t="s">
        <v>59</v>
      </c>
      <c r="B76" s="9">
        <v>21663.76</v>
      </c>
    </row>
    <row r="77" spans="1:2" ht="14.25">
      <c r="A77" s="8" t="s">
        <v>60</v>
      </c>
      <c r="B77" s="9">
        <v>8138.11</v>
      </c>
    </row>
    <row r="78" spans="1:2" ht="14.25">
      <c r="A78" s="8" t="s">
        <v>61</v>
      </c>
      <c r="B78" s="9">
        <v>509.03</v>
      </c>
    </row>
    <row r="79" spans="1:2" ht="14.25">
      <c r="A79" s="8" t="s">
        <v>62</v>
      </c>
      <c r="B79" s="9">
        <v>8938.01</v>
      </c>
    </row>
    <row r="80" spans="1:2" ht="14.25">
      <c r="A80" s="5" t="s">
        <v>63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2019-11-11T19:55:10Z</dcterms:modified>
  <cp:category/>
  <cp:version/>
  <cp:contentType/>
  <cp:contentStatus/>
</cp:coreProperties>
</file>