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<sst xmlns="http://schemas.openxmlformats.org/spreadsheetml/2006/main" count="75" uniqueCount="74">
  <si>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</si>
  <si>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</si>
  <si>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</si>
  <si>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</si>
  <si>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</si>
  <si>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</si>
  <si>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</si>
  <si>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</si>
  <si>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</si>
  <si>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</si>
  <si>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</si>
  <si>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</si>
  <si>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</si>
  <si>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</si>
  <si>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</si>
  <si>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</si>
  <si>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</si>
  <si>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</si>
  <si>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</si>
  <si>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</si>
  <si>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</si>
  <si>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</si>
  <si>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</si>
  <si>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</si>
  <si>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</si>
  <si>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</si>
  <si>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</si>
  <si>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</si>
  <si>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</si>
  <si>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</si>
  <si>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</si>
  <si>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</si>
  <si>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</si>
  <si>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</si>
  <si>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</si>
  <si>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</si>
  <si>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</si>
  <si>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</si>
  <si>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</si>
  <si>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</si>
  <si>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</si>
  <si>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</si>
  <si>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</si>
  <si>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</si>
  <si>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</si>
  <si>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</si>
  <si>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</si>
  <si>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</si>
  <si>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</si>
  <si>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</si>
  <si>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</si>
  <si>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</si>
  <si>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</si>
  <si>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</si>
  <si>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</si>
  <si>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</si>
  <si>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</si>
  <si>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</si>
  <si>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</si>
  <si>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</si>
  <si>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</si>
  <si>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</si>
  <si>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</si>
  <si>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</si>
  <si>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</si>
  <si>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</si>
  <si>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</si>
  <si>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</si>
  <si>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</si>
  <si>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</si>
  <si>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</si>
  <si>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</si>
  <si>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</si>
  <si>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30/11/19 - VENCIMENTO 06/12/19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</si>
</sst>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62427</v>
      </c>
      <c r="C7" s="10">
        <f>C8+C11</f>
        <v>84346</v>
      </c>
      <c r="D7" s="10">
        <f aca="true" t="shared" si="0" ref="D7:K7">D8+D11</f>
        <v>233157</v>
      </c>
      <c r="E7" s="10">
        <f t="shared" si="0"/>
        <v>199418</v>
      </c>
      <c r="F7" s="10">
        <f t="shared" si="0"/>
        <v>189339</v>
      </c>
      <c r="G7" s="10">
        <f t="shared" si="0"/>
        <v>101252</v>
      </c>
      <c r="H7" s="10">
        <f t="shared" si="0"/>
        <v>45025</v>
      </c>
      <c r="I7" s="10">
        <f t="shared" si="0"/>
        <v>86712</v>
      </c>
      <c r="J7" s="10">
        <f t="shared" si="0"/>
        <v>73632</v>
      </c>
      <c r="K7" s="10">
        <f t="shared" si="0"/>
        <v>155066</v>
      </c>
      <c r="L7" s="10">
        <f>SUM(B7:K7)</f>
        <v>1230374</v>
      </c>
      <c r="M7" s="11"/>
    </row>
    <row r="8" spans="1:13" ht="17.25" customHeight="1">
      <c r="A8" s="12" t="s">
        <v>18</v>
      </c>
      <c r="B8" s="13">
        <f>B9+B10</f>
        <v>6407</v>
      </c>
      <c r="C8" s="13">
        <f aca="true" t="shared" si="1" ref="C8:K8">C9+C10</f>
        <v>7769</v>
      </c>
      <c r="D8" s="13">
        <f t="shared" si="1"/>
        <v>21362</v>
      </c>
      <c r="E8" s="13">
        <f t="shared" si="1"/>
        <v>16938</v>
      </c>
      <c r="F8" s="13">
        <f t="shared" si="1"/>
        <v>14989</v>
      </c>
      <c r="G8" s="13">
        <f t="shared" si="1"/>
        <v>9387</v>
      </c>
      <c r="H8" s="13">
        <f t="shared" si="1"/>
        <v>3948</v>
      </c>
      <c r="I8" s="13">
        <f t="shared" si="1"/>
        <v>6141</v>
      </c>
      <c r="J8" s="13">
        <f t="shared" si="1"/>
        <v>6323</v>
      </c>
      <c r="K8" s="13">
        <f t="shared" si="1"/>
        <v>12636</v>
      </c>
      <c r="L8" s="13">
        <f>SUM(B8:K8)</f>
        <v>105900</v>
      </c>
      <c r="M8"/>
    </row>
    <row r="9" spans="1:13" ht="17.25" customHeight="1">
      <c r="A9" s="14" t="s">
        <v>19</v>
      </c>
      <c r="B9" s="15">
        <v>6402</v>
      </c>
      <c r="C9" s="15">
        <v>7769</v>
      </c>
      <c r="D9" s="15">
        <v>21362</v>
      </c>
      <c r="E9" s="15">
        <v>16938</v>
      </c>
      <c r="F9" s="15">
        <v>14989</v>
      </c>
      <c r="G9" s="15">
        <v>9387</v>
      </c>
      <c r="H9" s="15">
        <v>3948</v>
      </c>
      <c r="I9" s="15">
        <v>6141</v>
      </c>
      <c r="J9" s="15">
        <v>6323</v>
      </c>
      <c r="K9" s="15">
        <v>12636</v>
      </c>
      <c r="L9" s="13">
        <f>SUM(B9:K9)</f>
        <v>105895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56020</v>
      </c>
      <c r="C11" s="15">
        <v>76577</v>
      </c>
      <c r="D11" s="15">
        <v>211795</v>
      </c>
      <c r="E11" s="15">
        <v>182480</v>
      </c>
      <c r="F11" s="15">
        <v>174350</v>
      </c>
      <c r="G11" s="15">
        <v>91865</v>
      </c>
      <c r="H11" s="15">
        <v>41077</v>
      </c>
      <c r="I11" s="15">
        <v>80571</v>
      </c>
      <c r="J11" s="15">
        <v>67309</v>
      </c>
      <c r="K11" s="15">
        <v>142430</v>
      </c>
      <c r="L11" s="13">
        <f>SUM(B11:K11)</f>
        <v>1124474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370078.70999999996</v>
      </c>
      <c r="C17" s="25">
        <f aca="true" t="shared" si="2" ref="C17:L17">C18+C19+C20+C21+C22</f>
        <v>277826.6</v>
      </c>
      <c r="D17" s="25">
        <f t="shared" si="2"/>
        <v>874194.3899999999</v>
      </c>
      <c r="E17" s="25">
        <f t="shared" si="2"/>
        <v>754761.6000000001</v>
      </c>
      <c r="F17" s="25">
        <f t="shared" si="2"/>
        <v>642582.3400000001</v>
      </c>
      <c r="G17" s="25">
        <f t="shared" si="2"/>
        <v>390509.39</v>
      </c>
      <c r="H17" s="25">
        <f t="shared" si="2"/>
        <v>180941</v>
      </c>
      <c r="I17" s="25">
        <f t="shared" si="2"/>
        <v>301966.4199999999</v>
      </c>
      <c r="J17" s="25">
        <f t="shared" si="2"/>
        <v>299828.53</v>
      </c>
      <c r="K17" s="25">
        <f t="shared" si="2"/>
        <v>481295.36000000004</v>
      </c>
      <c r="L17" s="25">
        <f t="shared" si="2"/>
        <v>4573984.34</v>
      </c>
      <c r="M17"/>
    </row>
    <row r="18" spans="1:13" ht="17.25" customHeight="1">
      <c r="A18" s="26" t="s">
        <v>25</v>
      </c>
      <c r="B18" s="33">
        <f aca="true" t="shared" si="3" ref="B18:K18">ROUND(B13*B7,2)</f>
        <v>359348.54</v>
      </c>
      <c r="C18" s="33">
        <f t="shared" si="3"/>
        <v>261607.55</v>
      </c>
      <c r="D18" s="33">
        <f t="shared" si="3"/>
        <v>861235.33</v>
      </c>
      <c r="E18" s="33">
        <f t="shared" si="3"/>
        <v>744945.88</v>
      </c>
      <c r="F18" s="33">
        <f t="shared" si="3"/>
        <v>626106.21</v>
      </c>
      <c r="G18" s="33">
        <f t="shared" si="3"/>
        <v>367919.39</v>
      </c>
      <c r="H18" s="33">
        <f t="shared" si="3"/>
        <v>180262.09</v>
      </c>
      <c r="I18" s="33">
        <f t="shared" si="3"/>
        <v>288343.41</v>
      </c>
      <c r="J18" s="33">
        <f t="shared" si="3"/>
        <v>263632.01</v>
      </c>
      <c r="K18" s="33">
        <f t="shared" si="3"/>
        <v>453304.44</v>
      </c>
      <c r="L18" s="33">
        <f>SUM(B18:K18)</f>
        <v>4406704.850000001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6978.71</v>
      </c>
      <c r="C19" s="33">
        <f t="shared" si="4"/>
        <v>11574.49</v>
      </c>
      <c r="D19" s="33">
        <f t="shared" si="4"/>
        <v>-6631.81</v>
      </c>
      <c r="E19" s="33">
        <f t="shared" si="4"/>
        <v>4458.88</v>
      </c>
      <c r="F19" s="33">
        <f t="shared" si="4"/>
        <v>9682.43</v>
      </c>
      <c r="G19" s="33">
        <f t="shared" si="4"/>
        <v>15529.06</v>
      </c>
      <c r="H19" s="33">
        <f t="shared" si="4"/>
        <v>-7414.61</v>
      </c>
      <c r="I19" s="33">
        <f t="shared" si="4"/>
        <v>30234.78</v>
      </c>
      <c r="J19" s="33">
        <f t="shared" si="4"/>
        <v>26118.69</v>
      </c>
      <c r="K19" s="33">
        <f t="shared" si="4"/>
        <v>9363.65</v>
      </c>
      <c r="L19" s="33">
        <f>SUM(B19:K19)</f>
        <v>99894.26999999999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1367.86</v>
      </c>
      <c r="C21" s="29">
        <v>0</v>
      </c>
      <c r="D21" s="29">
        <v>0</v>
      </c>
      <c r="E21" s="29">
        <v>0</v>
      </c>
      <c r="F21" s="33">
        <v>1367.86</v>
      </c>
      <c r="G21" s="29">
        <v>0</v>
      </c>
      <c r="H21" s="33">
        <v>1367.86</v>
      </c>
      <c r="I21" s="29">
        <v>0</v>
      </c>
      <c r="J21" s="29">
        <v>0</v>
      </c>
      <c r="K21" s="29">
        <v>0</v>
      </c>
      <c r="L21" s="33">
        <f>SUM(B21:K21)</f>
        <v>4103.58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-47664.119999999995</v>
      </c>
      <c r="C25" s="33">
        <f t="shared" si="5"/>
        <v>-33406.7</v>
      </c>
      <c r="D25" s="33">
        <f t="shared" si="5"/>
        <v>-91856.6</v>
      </c>
      <c r="E25" s="33">
        <f t="shared" si="5"/>
        <v>-77425.81</v>
      </c>
      <c r="F25" s="33">
        <f t="shared" si="5"/>
        <v>-64452.7</v>
      </c>
      <c r="G25" s="33">
        <f t="shared" si="5"/>
        <v>-40364.1</v>
      </c>
      <c r="H25" s="33">
        <f t="shared" si="5"/>
        <v>-24869.350000000002</v>
      </c>
      <c r="I25" s="33">
        <f t="shared" si="5"/>
        <v>-26406.3</v>
      </c>
      <c r="J25" s="33">
        <f t="shared" si="5"/>
        <v>-27188.9</v>
      </c>
      <c r="K25" s="33">
        <f t="shared" si="5"/>
        <v>-54334.8</v>
      </c>
      <c r="L25" s="33">
        <f aca="true" t="shared" si="6" ref="L25:L31">SUM(B25:K25)</f>
        <v>-487969.37999999995</v>
      </c>
      <c r="M25"/>
    </row>
    <row r="26" spans="1:13" ht="18.75" customHeight="1">
      <c r="A26" s="27" t="s">
        <v>31</v>
      </c>
      <c r="B26" s="33">
        <f>B27+B28+B29+B30</f>
        <v>-27528.6</v>
      </c>
      <c r="C26" s="33">
        <f aca="true" t="shared" si="7" ref="C26:K26">C27+C28+C29+C30</f>
        <v>-33406.7</v>
      </c>
      <c r="D26" s="33">
        <f t="shared" si="7"/>
        <v>-91856.6</v>
      </c>
      <c r="E26" s="33">
        <f t="shared" si="7"/>
        <v>-72833.4</v>
      </c>
      <c r="F26" s="33">
        <f t="shared" si="7"/>
        <v>-64452.7</v>
      </c>
      <c r="G26" s="33">
        <f t="shared" si="7"/>
        <v>-40364.1</v>
      </c>
      <c r="H26" s="33">
        <f t="shared" si="7"/>
        <v>-16976.4</v>
      </c>
      <c r="I26" s="33">
        <f t="shared" si="7"/>
        <v>-26406.3</v>
      </c>
      <c r="J26" s="33">
        <f t="shared" si="7"/>
        <v>-27188.9</v>
      </c>
      <c r="K26" s="33">
        <f t="shared" si="7"/>
        <v>-54334.8</v>
      </c>
      <c r="L26" s="33">
        <f t="shared" si="6"/>
        <v>-455348.5</v>
      </c>
      <c r="M26"/>
    </row>
    <row r="27" spans="1:13" s="36" customFormat="1" ht="18.75" customHeight="1">
      <c r="A27" s="34" t="s">
        <v>60</v>
      </c>
      <c r="B27" s="33">
        <f>-ROUND((B9)*$E$3,2)</f>
        <v>-27528.6</v>
      </c>
      <c r="C27" s="33">
        <f aca="true" t="shared" si="8" ref="C27:K27">-ROUND((C9)*$E$3,2)</f>
        <v>-33406.7</v>
      </c>
      <c r="D27" s="33">
        <f t="shared" si="8"/>
        <v>-91856.6</v>
      </c>
      <c r="E27" s="33">
        <f t="shared" si="8"/>
        <v>-72833.4</v>
      </c>
      <c r="F27" s="33">
        <f t="shared" si="8"/>
        <v>-64452.7</v>
      </c>
      <c r="G27" s="33">
        <f t="shared" si="8"/>
        <v>-40364.1</v>
      </c>
      <c r="H27" s="33">
        <f t="shared" si="8"/>
        <v>-16976.4</v>
      </c>
      <c r="I27" s="33">
        <f t="shared" si="8"/>
        <v>-26406.3</v>
      </c>
      <c r="J27" s="33">
        <f t="shared" si="8"/>
        <v>-27188.9</v>
      </c>
      <c r="K27" s="33">
        <f t="shared" si="8"/>
        <v>-54334.8</v>
      </c>
      <c r="L27" s="33">
        <f t="shared" si="6"/>
        <v>-455348.5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-20135.52</v>
      </c>
      <c r="C31" s="38">
        <f t="shared" si="9"/>
        <v>0</v>
      </c>
      <c r="D31" s="38">
        <f t="shared" si="9"/>
        <v>0</v>
      </c>
      <c r="E31" s="38">
        <f t="shared" si="9"/>
        <v>-4592.41</v>
      </c>
      <c r="F31" s="38">
        <f t="shared" si="9"/>
        <v>0</v>
      </c>
      <c r="G31" s="38">
        <f t="shared" si="9"/>
        <v>0</v>
      </c>
      <c r="H31" s="38">
        <f t="shared" si="9"/>
        <v>-7892.95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-20135.52</v>
      </c>
      <c r="C33" s="17">
        <v>0</v>
      </c>
      <c r="D33" s="17">
        <v>0</v>
      </c>
      <c r="E33" s="33">
        <v>-4592.41</v>
      </c>
      <c r="F33" s="28">
        <v>0</v>
      </c>
      <c r="G33" s="28">
        <v>0</v>
      </c>
      <c r="H33" s="33">
        <v>-7892.95</v>
      </c>
      <c r="I33" s="17">
        <v>0</v>
      </c>
      <c r="J33" s="28">
        <v>0</v>
      </c>
      <c r="K33" s="17">
        <v>0</v>
      </c>
      <c r="L33" s="33">
        <f>SUM(B33:K33)</f>
        <v>-32620.88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322414.58999999997</v>
      </c>
      <c r="C46" s="41">
        <f t="shared" si="11"/>
        <v>244419.89999999997</v>
      </c>
      <c r="D46" s="41">
        <f t="shared" si="11"/>
        <v>782337.7899999999</v>
      </c>
      <c r="E46" s="41">
        <f t="shared" si="11"/>
        <v>677335.79</v>
      </c>
      <c r="F46" s="41">
        <f t="shared" si="11"/>
        <v>578129.6400000001</v>
      </c>
      <c r="G46" s="41">
        <f t="shared" si="11"/>
        <v>350145.29000000004</v>
      </c>
      <c r="H46" s="41">
        <f t="shared" si="11"/>
        <v>156071.65</v>
      </c>
      <c r="I46" s="41">
        <f t="shared" si="11"/>
        <v>275560.11999999994</v>
      </c>
      <c r="J46" s="41">
        <f t="shared" si="11"/>
        <v>272639.63</v>
      </c>
      <c r="K46" s="41">
        <f t="shared" si="11"/>
        <v>426960.56000000006</v>
      </c>
      <c r="L46" s="42">
        <f>SUM(B46:K46)</f>
        <v>4086014.96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322414.59</v>
      </c>
      <c r="C52" s="41">
        <f aca="true" t="shared" si="12" ref="C52:K52">SUM(C53:C64)</f>
        <v>244419.91</v>
      </c>
      <c r="D52" s="41">
        <f t="shared" si="12"/>
        <v>782337.78</v>
      </c>
      <c r="E52" s="41">
        <f t="shared" si="12"/>
        <v>677335.79</v>
      </c>
      <c r="F52" s="41">
        <f t="shared" si="12"/>
        <v>578129.64</v>
      </c>
      <c r="G52" s="41">
        <f t="shared" si="12"/>
        <v>350145.29</v>
      </c>
      <c r="H52" s="41">
        <f t="shared" si="12"/>
        <v>156071.64</v>
      </c>
      <c r="I52" s="41">
        <f t="shared" si="12"/>
        <v>275560.12</v>
      </c>
      <c r="J52" s="41">
        <f t="shared" si="12"/>
        <v>272639.63</v>
      </c>
      <c r="K52" s="41">
        <f t="shared" si="12"/>
        <v>426960.56000000006</v>
      </c>
      <c r="L52" s="47">
        <f>SUM(B52:K52)</f>
        <v>4086014.95</v>
      </c>
      <c r="M52" s="40"/>
    </row>
    <row r="53" spans="1:13" ht="18.75" customHeight="1">
      <c r="A53" s="48" t="s">
        <v>52</v>
      </c>
      <c r="B53" s="49">
        <v>322414.59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322414.59</v>
      </c>
      <c r="M53" s="40"/>
    </row>
    <row r="54" spans="1:12" ht="18.75" customHeight="1">
      <c r="A54" s="48" t="s">
        <v>63</v>
      </c>
      <c r="B54" s="17">
        <v>0</v>
      </c>
      <c r="C54" s="49">
        <v>213525.23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213525.23</v>
      </c>
    </row>
    <row r="55" spans="1:12" ht="18.75" customHeight="1">
      <c r="A55" s="48" t="s">
        <v>64</v>
      </c>
      <c r="B55" s="17">
        <v>0</v>
      </c>
      <c r="C55" s="49">
        <v>30894.68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30894.68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782337.78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782337.78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677335.79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677335.79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578129.64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578129.64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350145.29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350145.29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156071.64</v>
      </c>
      <c r="I60" s="17">
        <v>0</v>
      </c>
      <c r="J60" s="17">
        <v>0</v>
      </c>
      <c r="K60" s="17">
        <v>0</v>
      </c>
      <c r="L60" s="47">
        <f t="shared" si="13"/>
        <v>156071.64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275560.12</v>
      </c>
      <c r="J61" s="17">
        <v>0</v>
      </c>
      <c r="K61" s="17">
        <v>0</v>
      </c>
      <c r="L61" s="47">
        <f t="shared" si="13"/>
        <v>275560.12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272639.63</v>
      </c>
      <c r="K62" s="17">
        <v>0</v>
      </c>
      <c r="L62" s="47">
        <f t="shared" si="13"/>
        <v>272639.63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217920.67</v>
      </c>
      <c r="L63" s="47">
        <f t="shared" si="13"/>
        <v>217920.67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209039.89</v>
      </c>
      <c r="L64" s="53">
        <f t="shared" si="13"/>
        <v>209039.89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2019-12-06T18:53:36Z</dcterms:modified>
  <cp:category/>
  <cp:version/>
  <cp:contentType/>
  <cp:contentStatus/>
</cp:coreProperties>
</file>