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<sst xmlns="http://schemas.openxmlformats.org/spreadsheetml/2006/main" count="76" uniqueCount="75">
  <si>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</si>
  <si>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</si>
  <si>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</si>
  <si>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</si>
  <si>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</si>
  <si>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</si>
  <si>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</si>
  <si>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</si>
  <si>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</si>
  <si>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</si>
  <si>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</si>
  <si>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</si>
  <si>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</si>
  <si>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</si>
  <si>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</si>
  <si>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</si>
  <si>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</si>
  <si>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</si>
  <si>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</si>
  <si>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</si>
  <si>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</si>
  <si>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</si>
  <si>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</si>
  <si>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</si>
  <si>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</si>
  <si>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</si>
  <si>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</si>
  <si>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</si>
  <si>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</si>
  <si>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</si>
  <si>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</si>
  <si>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</si>
  <si>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</si>
  <si>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</si>
  <si>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</si>
  <si>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</si>
  <si>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</si>
  <si>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</si>
  <si>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</si>
  <si>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</si>
  <si>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</si>
  <si>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</si>
  <si>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</si>
  <si>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</si>
  <si>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</si>
  <si>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</si>
  <si>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</si>
  <si>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</si>
  <si>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</si>
  <si>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</si>
  <si>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</si>
  <si>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</si>
  <si>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</si>
  <si>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</si>
  <si>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</si>
  <si>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</si>
  <si>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</si>
  <si>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</si>
  <si>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</si>
  <si>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</si>
  <si>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</si>
  <si>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</si>
  <si>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</si>
  <si>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</si>
  <si>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</si>
  <si>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</si>
  <si>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</si>
  <si>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</si>
  <si>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</si>
  <si>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</si>
  <si>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</si>
  <si>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</si>
  <si>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26/11/19 - VENCIMENTO 03/12/19</t>
  </si>
  <si>
    <t>¹ Fator de transição de out/19.</t>
  </si>
  <si>
    <t xml:space="preserve">  Passageiros transportados, processados pelo sistema de bilhetagem eletrônica, referentes ao mês de out/19 (49.851 passageiros).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</si>
</sst>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118624</v>
      </c>
      <c r="C7" s="10">
        <f>C8+C11</f>
        <v>139339</v>
      </c>
      <c r="D7" s="10">
        <f aca="true" t="shared" si="0" ref="D7:K7">D8+D11</f>
        <v>394474</v>
      </c>
      <c r="E7" s="10">
        <f t="shared" si="0"/>
        <v>329797</v>
      </c>
      <c r="F7" s="10">
        <f t="shared" si="0"/>
        <v>313592</v>
      </c>
      <c r="G7" s="10">
        <f t="shared" si="0"/>
        <v>198951</v>
      </c>
      <c r="H7" s="10">
        <f t="shared" si="0"/>
        <v>90412</v>
      </c>
      <c r="I7" s="10">
        <f t="shared" si="0"/>
        <v>147464</v>
      </c>
      <c r="J7" s="10">
        <f t="shared" si="0"/>
        <v>173032</v>
      </c>
      <c r="K7" s="10">
        <f t="shared" si="0"/>
        <v>278689</v>
      </c>
      <c r="L7" s="10">
        <f>SUM(B7:K7)</f>
        <v>2184374</v>
      </c>
      <c r="M7" s="11"/>
    </row>
    <row r="8" spans="1:13" ht="17.25" customHeight="1">
      <c r="A8" s="12" t="s">
        <v>18</v>
      </c>
      <c r="B8" s="13">
        <f>B9+B10</f>
        <v>7598</v>
      </c>
      <c r="C8" s="13">
        <f aca="true" t="shared" si="1" ref="C8:K8">C9+C10</f>
        <v>7992</v>
      </c>
      <c r="D8" s="13">
        <f t="shared" si="1"/>
        <v>23656</v>
      </c>
      <c r="E8" s="13">
        <f t="shared" si="1"/>
        <v>17792</v>
      </c>
      <c r="F8" s="13">
        <f t="shared" si="1"/>
        <v>15293</v>
      </c>
      <c r="G8" s="13">
        <f t="shared" si="1"/>
        <v>12149</v>
      </c>
      <c r="H8" s="13">
        <f t="shared" si="1"/>
        <v>5442</v>
      </c>
      <c r="I8" s="13">
        <f t="shared" si="1"/>
        <v>7618</v>
      </c>
      <c r="J8" s="13">
        <f t="shared" si="1"/>
        <v>11338</v>
      </c>
      <c r="K8" s="13">
        <f t="shared" si="1"/>
        <v>15939</v>
      </c>
      <c r="L8" s="13">
        <f>SUM(B8:K8)</f>
        <v>124817</v>
      </c>
      <c r="M8"/>
    </row>
    <row r="9" spans="1:13" ht="17.25" customHeight="1">
      <c r="A9" s="14" t="s">
        <v>19</v>
      </c>
      <c r="B9" s="15">
        <v>7596</v>
      </c>
      <c r="C9" s="15">
        <v>7992</v>
      </c>
      <c r="D9" s="15">
        <v>23656</v>
      </c>
      <c r="E9" s="15">
        <v>17792</v>
      </c>
      <c r="F9" s="15">
        <v>15293</v>
      </c>
      <c r="G9" s="15">
        <v>12149</v>
      </c>
      <c r="H9" s="15">
        <v>5442</v>
      </c>
      <c r="I9" s="15">
        <v>7618</v>
      </c>
      <c r="J9" s="15">
        <v>11338</v>
      </c>
      <c r="K9" s="15">
        <v>15939</v>
      </c>
      <c r="L9" s="13">
        <f>SUM(B9:K9)</f>
        <v>124815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111026</v>
      </c>
      <c r="C11" s="15">
        <v>131347</v>
      </c>
      <c r="D11" s="15">
        <v>370818</v>
      </c>
      <c r="E11" s="15">
        <v>312005</v>
      </c>
      <c r="F11" s="15">
        <v>298299</v>
      </c>
      <c r="G11" s="15">
        <v>186802</v>
      </c>
      <c r="H11" s="15">
        <v>84970</v>
      </c>
      <c r="I11" s="15">
        <v>139846</v>
      </c>
      <c r="J11" s="15">
        <v>161694</v>
      </c>
      <c r="K11" s="15">
        <v>262750</v>
      </c>
      <c r="L11" s="13">
        <f>SUM(B11:K11)</f>
        <v>2059557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699847.8999999999</v>
      </c>
      <c r="C17" s="25">
        <f aca="true" t="shared" si="2" ref="C17:L17">C18+C19+C20+C21+C22</f>
        <v>455939.38</v>
      </c>
      <c r="D17" s="25">
        <f t="shared" si="2"/>
        <v>1465478.6900000002</v>
      </c>
      <c r="E17" s="25">
        <f t="shared" si="2"/>
        <v>1244720.5899999999</v>
      </c>
      <c r="F17" s="25">
        <f t="shared" si="2"/>
        <v>1059816.35</v>
      </c>
      <c r="G17" s="25">
        <f t="shared" si="2"/>
        <v>760502.3899999999</v>
      </c>
      <c r="H17" s="25">
        <f t="shared" si="2"/>
        <v>355178.29999999993</v>
      </c>
      <c r="I17" s="25">
        <f t="shared" si="2"/>
        <v>525168.0800000001</v>
      </c>
      <c r="J17" s="25">
        <f t="shared" si="2"/>
        <v>690979.38</v>
      </c>
      <c r="K17" s="25">
        <f t="shared" si="2"/>
        <v>850147.43</v>
      </c>
      <c r="L17" s="25">
        <f t="shared" si="2"/>
        <v>8107778.49</v>
      </c>
      <c r="M17"/>
    </row>
    <row r="18" spans="1:13" ht="17.25" customHeight="1">
      <c r="A18" s="26" t="s">
        <v>25</v>
      </c>
      <c r="B18" s="33">
        <f aca="true" t="shared" si="3" ref="B18:K18">ROUND(B13*B7,2)</f>
        <v>682835.33</v>
      </c>
      <c r="C18" s="33">
        <f t="shared" si="3"/>
        <v>432173.84</v>
      </c>
      <c r="D18" s="33">
        <f t="shared" si="3"/>
        <v>1457108.06</v>
      </c>
      <c r="E18" s="33">
        <f t="shared" si="3"/>
        <v>1231989.67</v>
      </c>
      <c r="F18" s="33">
        <f t="shared" si="3"/>
        <v>1036986.03</v>
      </c>
      <c r="G18" s="33">
        <f t="shared" si="3"/>
        <v>722928.25</v>
      </c>
      <c r="H18" s="33">
        <f t="shared" si="3"/>
        <v>361973.48</v>
      </c>
      <c r="I18" s="33">
        <f t="shared" si="3"/>
        <v>490362.04</v>
      </c>
      <c r="J18" s="33">
        <f t="shared" si="3"/>
        <v>619523.77</v>
      </c>
      <c r="K18" s="33">
        <f t="shared" si="3"/>
        <v>814691.55</v>
      </c>
      <c r="L18" s="33">
        <f>SUM(B18:K18)</f>
        <v>7850572.0200000005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13260.98</v>
      </c>
      <c r="C19" s="33">
        <f t="shared" si="4"/>
        <v>19120.98</v>
      </c>
      <c r="D19" s="33">
        <f t="shared" si="4"/>
        <v>-11220.24</v>
      </c>
      <c r="E19" s="33">
        <f t="shared" si="4"/>
        <v>7374.08</v>
      </c>
      <c r="F19" s="33">
        <f t="shared" si="4"/>
        <v>16036.49</v>
      </c>
      <c r="G19" s="33">
        <f t="shared" si="4"/>
        <v>30513.2</v>
      </c>
      <c r="H19" s="33">
        <f t="shared" si="4"/>
        <v>-14888.83</v>
      </c>
      <c r="I19" s="33">
        <f t="shared" si="4"/>
        <v>51417.81</v>
      </c>
      <c r="J19" s="33">
        <f t="shared" si="4"/>
        <v>61377.78</v>
      </c>
      <c r="K19" s="33">
        <f t="shared" si="4"/>
        <v>16828.61</v>
      </c>
      <c r="L19" s="33">
        <f>SUM(B19:K19)</f>
        <v>189820.86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-146339.5</v>
      </c>
      <c r="C25" s="33">
        <f t="shared" si="5"/>
        <v>-29180.219999999998</v>
      </c>
      <c r="D25" s="33">
        <f t="shared" si="5"/>
        <v>-46833.96000000001</v>
      </c>
      <c r="E25" s="33">
        <f t="shared" si="5"/>
        <v>-450447</v>
      </c>
      <c r="F25" s="33">
        <f t="shared" si="5"/>
        <v>-72987.03</v>
      </c>
      <c r="G25" s="33">
        <f t="shared" si="5"/>
        <v>-54909.31</v>
      </c>
      <c r="H25" s="33">
        <f t="shared" si="5"/>
        <v>151545.14</v>
      </c>
      <c r="I25" s="33">
        <f t="shared" si="5"/>
        <v>-139970.14</v>
      </c>
      <c r="J25" s="33">
        <f t="shared" si="5"/>
        <v>144616.59</v>
      </c>
      <c r="K25" s="33">
        <f t="shared" si="5"/>
        <v>-21280.399999999994</v>
      </c>
      <c r="L25" s="33">
        <f t="shared" si="5"/>
        <v>-665785.8300000001</v>
      </c>
      <c r="M25"/>
    </row>
    <row r="26" spans="1:13" ht="18.75" customHeight="1">
      <c r="A26" s="27" t="s">
        <v>31</v>
      </c>
      <c r="B26" s="33">
        <f>B27+B28+B29+B30</f>
        <v>-32662.8</v>
      </c>
      <c r="C26" s="33">
        <f aca="true" t="shared" si="6" ref="C26:L26">C27+C28+C29+C30</f>
        <v>-34365.6</v>
      </c>
      <c r="D26" s="33">
        <f t="shared" si="6"/>
        <v>-101720.8</v>
      </c>
      <c r="E26" s="33">
        <f t="shared" si="6"/>
        <v>-76505.6</v>
      </c>
      <c r="F26" s="33">
        <f t="shared" si="6"/>
        <v>-65759.9</v>
      </c>
      <c r="G26" s="33">
        <f t="shared" si="6"/>
        <v>-52240.7</v>
      </c>
      <c r="H26" s="33">
        <f t="shared" si="6"/>
        <v>-23400.6</v>
      </c>
      <c r="I26" s="33">
        <f t="shared" si="6"/>
        <v>-73841.76000000001</v>
      </c>
      <c r="J26" s="33">
        <f t="shared" si="6"/>
        <v>-48753.4</v>
      </c>
      <c r="K26" s="33">
        <f t="shared" si="6"/>
        <v>-68537.7</v>
      </c>
      <c r="L26" s="33">
        <f t="shared" si="6"/>
        <v>-577788.86</v>
      </c>
      <c r="M26"/>
    </row>
    <row r="27" spans="1:13" s="36" customFormat="1" ht="18.75" customHeight="1">
      <c r="A27" s="34" t="s">
        <v>59</v>
      </c>
      <c r="B27" s="33">
        <f>-ROUND((B9)*$E$3,2)</f>
        <v>-32662.8</v>
      </c>
      <c r="C27" s="33">
        <f aca="true" t="shared" si="7" ref="C27:K27">-ROUND((C9)*$E$3,2)</f>
        <v>-34365.6</v>
      </c>
      <c r="D27" s="33">
        <f t="shared" si="7"/>
        <v>-101720.8</v>
      </c>
      <c r="E27" s="33">
        <f t="shared" si="7"/>
        <v>-76505.6</v>
      </c>
      <c r="F27" s="33">
        <f t="shared" si="7"/>
        <v>-65759.9</v>
      </c>
      <c r="G27" s="33">
        <f t="shared" si="7"/>
        <v>-52240.7</v>
      </c>
      <c r="H27" s="33">
        <f t="shared" si="7"/>
        <v>-23400.6</v>
      </c>
      <c r="I27" s="33">
        <f t="shared" si="7"/>
        <v>-32757.4</v>
      </c>
      <c r="J27" s="33">
        <f t="shared" si="7"/>
        <v>-48753.4</v>
      </c>
      <c r="K27" s="33">
        <f t="shared" si="7"/>
        <v>-68537.7</v>
      </c>
      <c r="L27" s="33">
        <f>SUM(B27:K27)</f>
        <v>-536704.5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-154.11</v>
      </c>
      <c r="J29" s="17">
        <v>0</v>
      </c>
      <c r="K29" s="17">
        <v>0</v>
      </c>
      <c r="L29" s="33">
        <f aca="true" t="shared" si="8" ref="L29:L42">SUM(B29:K29)</f>
        <v>-154.11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-40930.25</v>
      </c>
      <c r="J30" s="17">
        <v>0</v>
      </c>
      <c r="K30" s="17">
        <v>0</v>
      </c>
      <c r="L30" s="33">
        <f t="shared" si="8"/>
        <v>-40930.25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-33541.25</v>
      </c>
      <c r="C44" s="33">
        <v>5185.38</v>
      </c>
      <c r="D44" s="33">
        <v>54886.84</v>
      </c>
      <c r="E44" s="33">
        <v>-369348.9</v>
      </c>
      <c r="F44" s="33">
        <v>-7227.13</v>
      </c>
      <c r="G44" s="33">
        <v>-2668.61</v>
      </c>
      <c r="H44" s="33">
        <v>182838.6</v>
      </c>
      <c r="I44" s="33">
        <v>-66128.38</v>
      </c>
      <c r="J44" s="33">
        <v>193369.99</v>
      </c>
      <c r="K44" s="33">
        <v>47257.3</v>
      </c>
      <c r="L44" s="33">
        <f>SUM(B44:K44)</f>
        <v>4623.839999999953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553508.3999999999</v>
      </c>
      <c r="C46" s="41">
        <f t="shared" si="10"/>
        <v>426759.16000000003</v>
      </c>
      <c r="D46" s="41">
        <f t="shared" si="10"/>
        <v>1418644.7300000002</v>
      </c>
      <c r="E46" s="41">
        <f t="shared" si="10"/>
        <v>794273.5899999999</v>
      </c>
      <c r="F46" s="41">
        <f t="shared" si="10"/>
        <v>986829.3200000001</v>
      </c>
      <c r="G46" s="41">
        <f t="shared" si="10"/>
        <v>705593.0799999998</v>
      </c>
      <c r="H46" s="41">
        <f t="shared" si="10"/>
        <v>506723.43999999994</v>
      </c>
      <c r="I46" s="41">
        <f t="shared" si="10"/>
        <v>385197.94000000006</v>
      </c>
      <c r="J46" s="41">
        <f t="shared" si="10"/>
        <v>835595.97</v>
      </c>
      <c r="K46" s="41">
        <f t="shared" si="10"/>
        <v>828867.03</v>
      </c>
      <c r="L46" s="42">
        <f>SUM(B46:K46)</f>
        <v>7441992.660000001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553508.4</v>
      </c>
      <c r="C52" s="41">
        <f aca="true" t="shared" si="11" ref="C52:K52">SUM(C53:C64)</f>
        <v>426759.16000000003</v>
      </c>
      <c r="D52" s="41">
        <f t="shared" si="11"/>
        <v>1418644.73</v>
      </c>
      <c r="E52" s="41">
        <f t="shared" si="11"/>
        <v>794273.6</v>
      </c>
      <c r="F52" s="41">
        <f t="shared" si="11"/>
        <v>986829.32</v>
      </c>
      <c r="G52" s="41">
        <f t="shared" si="11"/>
        <v>705593.07</v>
      </c>
      <c r="H52" s="41">
        <f t="shared" si="11"/>
        <v>506723.44</v>
      </c>
      <c r="I52" s="41">
        <f t="shared" si="11"/>
        <v>385197.94</v>
      </c>
      <c r="J52" s="41">
        <f t="shared" si="11"/>
        <v>835595.97</v>
      </c>
      <c r="K52" s="41">
        <f t="shared" si="11"/>
        <v>828867.03</v>
      </c>
      <c r="L52" s="47">
        <f>SUM(B52:K52)</f>
        <v>7441992.660000001</v>
      </c>
      <c r="M52" s="40"/>
    </row>
    <row r="53" spans="1:13" ht="18.75" customHeight="1">
      <c r="A53" s="48" t="s">
        <v>52</v>
      </c>
      <c r="B53" s="49">
        <v>553508.4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553508.4</v>
      </c>
      <c r="M53" s="40"/>
    </row>
    <row r="54" spans="1:12" ht="18.75" customHeight="1">
      <c r="A54" s="48" t="s">
        <v>62</v>
      </c>
      <c r="B54" s="17">
        <v>0</v>
      </c>
      <c r="C54" s="49">
        <v>372704.9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372704.9</v>
      </c>
    </row>
    <row r="55" spans="1:12" ht="18.75" customHeight="1">
      <c r="A55" s="48" t="s">
        <v>63</v>
      </c>
      <c r="B55" s="17">
        <v>0</v>
      </c>
      <c r="C55" s="49">
        <v>54054.26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54054.26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1418644.73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1418644.73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794273.6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794273.6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986829.32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986829.32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705593.07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705593.07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506723.44</v>
      </c>
      <c r="I60" s="17">
        <v>0</v>
      </c>
      <c r="J60" s="17">
        <v>0</v>
      </c>
      <c r="K60" s="17">
        <v>0</v>
      </c>
      <c r="L60" s="47">
        <f t="shared" si="12"/>
        <v>506723.44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385197.94</v>
      </c>
      <c r="J61" s="17">
        <v>0</v>
      </c>
      <c r="K61" s="17">
        <v>0</v>
      </c>
      <c r="L61" s="47">
        <f t="shared" si="12"/>
        <v>385197.94</v>
      </c>
    </row>
    <row r="62" spans="1:12" ht="18.75" customHeight="1">
      <c r="A62" s="48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835595.97</v>
      </c>
      <c r="K62" s="17">
        <v>0</v>
      </c>
      <c r="L62" s="47">
        <f t="shared" si="12"/>
        <v>835595.97</v>
      </c>
    </row>
    <row r="63" spans="1:12" ht="18.75" customHeight="1">
      <c r="A63" s="48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463479.41</v>
      </c>
      <c r="L63" s="47">
        <f t="shared" si="12"/>
        <v>463479.41</v>
      </c>
    </row>
    <row r="64" spans="1:12" ht="18.75" customHeight="1">
      <c r="A64" s="51" t="s">
        <v>71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365387.62</v>
      </c>
      <c r="L64" s="53">
        <f t="shared" si="12"/>
        <v>365387.62</v>
      </c>
    </row>
    <row r="65" spans="1:10" ht="18" customHeight="1">
      <c r="A65" s="54" t="s">
        <v>73</v>
      </c>
      <c r="H65"/>
      <c r="I65"/>
      <c r="J65"/>
    </row>
    <row r="66" spans="1:11" ht="18" customHeight="1">
      <c r="A66" s="54" t="s">
        <v>74</v>
      </c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2019-12-03T14:03:40Z</dcterms:modified>
  <cp:category/>
  <cp:version/>
  <cp:contentType/>
  <cp:contentStatus/>
</cp:coreProperties>
</file>