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<sst xmlns="http://schemas.openxmlformats.org/spreadsheetml/2006/main" count="75" uniqueCount="74">
  <si>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</si>
  <si>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</si>
  <si>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</si>
  <si>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</si>
  <si>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</si>
  <si>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</si>
  <si>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</si>
  <si>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</si>
  <si>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</si>
  <si>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</si>
  <si>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</si>
  <si>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</si>
  <si>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</si>
  <si>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</si>
  <si>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</si>
  <si>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</si>
  <si>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</si>
  <si>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</si>
  <si>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</si>
  <si>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</si>
  <si>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</si>
  <si>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</si>
  <si>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</si>
  <si>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</si>
  <si>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</si>
  <si>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</si>
  <si>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</si>
  <si>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</si>
  <si>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</si>
  <si>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</si>
  <si>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</si>
  <si>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</si>
  <si>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</si>
  <si>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</si>
  <si>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</si>
  <si>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</si>
  <si>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</si>
  <si>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</si>
  <si>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</si>
  <si>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</si>
  <si>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</si>
  <si>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</si>
  <si>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</si>
  <si>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</si>
  <si>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</si>
  <si>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</si>
  <si>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</si>
  <si>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</si>
  <si>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</si>
  <si>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</si>
  <si>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</si>
  <si>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</si>
  <si>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</si>
  <si>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</si>
  <si>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</si>
  <si>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</si>
  <si>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</si>
  <si>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</si>
  <si>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</si>
  <si>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</si>
  <si>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</si>
  <si>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</si>
  <si>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</si>
  <si>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</si>
  <si>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</si>
  <si>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</si>
  <si>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</si>
  <si>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</si>
  <si>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</si>
  <si>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</si>
  <si>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</si>
  <si>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</si>
  <si>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</si>
  <si>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OPERAÇÃO 24/11/19 - VENCIMENTO 29/11/19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</si>
</sst>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8" t="s">
        <v>62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21">
      <c r="A2" s="59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60" t="s">
        <v>1</v>
      </c>
      <c r="B4" s="61" t="s">
        <v>2</v>
      </c>
      <c r="C4" s="62"/>
      <c r="D4" s="62"/>
      <c r="E4" s="62"/>
      <c r="F4" s="62"/>
      <c r="G4" s="62"/>
      <c r="H4" s="62"/>
      <c r="I4" s="62"/>
      <c r="J4" s="62"/>
      <c r="K4" s="62"/>
      <c r="L4" s="63" t="s">
        <v>3</v>
      </c>
    </row>
    <row r="5" spans="1:12" ht="30" customHeight="1">
      <c r="A5" s="60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60"/>
    </row>
    <row r="6" spans="1:12" ht="18.75" customHeight="1">
      <c r="A6" s="60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0"/>
    </row>
    <row r="7" spans="1:13" ht="17.25" customHeight="1">
      <c r="A7" s="9" t="s">
        <v>17</v>
      </c>
      <c r="B7" s="10">
        <f>B8+B11</f>
        <v>24279</v>
      </c>
      <c r="C7" s="10">
        <f>C8+C11</f>
        <v>35709</v>
      </c>
      <c r="D7" s="10">
        <f aca="true" t="shared" si="0" ref="D7:K7">D8+D11</f>
        <v>119112</v>
      </c>
      <c r="E7" s="10">
        <f t="shared" si="0"/>
        <v>104876</v>
      </c>
      <c r="F7" s="10">
        <f t="shared" si="0"/>
        <v>103916</v>
      </c>
      <c r="G7" s="10">
        <f t="shared" si="0"/>
        <v>47973</v>
      </c>
      <c r="H7" s="10">
        <f t="shared" si="0"/>
        <v>23715</v>
      </c>
      <c r="I7" s="10">
        <f t="shared" si="0"/>
        <v>44476</v>
      </c>
      <c r="J7" s="10">
        <f t="shared" si="0"/>
        <v>31423</v>
      </c>
      <c r="K7" s="10">
        <f t="shared" si="0"/>
        <v>79218</v>
      </c>
      <c r="L7" s="10">
        <f>SUM(B7:K7)</f>
        <v>614697</v>
      </c>
      <c r="M7" s="11"/>
    </row>
    <row r="8" spans="1:13" ht="17.25" customHeight="1">
      <c r="A8" s="12" t="s">
        <v>18</v>
      </c>
      <c r="B8" s="13">
        <f>B9+B10</f>
        <v>2204</v>
      </c>
      <c r="C8" s="13">
        <f aca="true" t="shared" si="1" ref="C8:K8">C9+C10</f>
        <v>3113</v>
      </c>
      <c r="D8" s="13">
        <f t="shared" si="1"/>
        <v>10745</v>
      </c>
      <c r="E8" s="13">
        <f t="shared" si="1"/>
        <v>8331</v>
      </c>
      <c r="F8" s="13">
        <f t="shared" si="1"/>
        <v>8563</v>
      </c>
      <c r="G8" s="13">
        <f t="shared" si="1"/>
        <v>4041</v>
      </c>
      <c r="H8" s="13">
        <f t="shared" si="1"/>
        <v>1955</v>
      </c>
      <c r="I8" s="13">
        <f t="shared" si="1"/>
        <v>3033</v>
      </c>
      <c r="J8" s="13">
        <f t="shared" si="1"/>
        <v>2483</v>
      </c>
      <c r="K8" s="13">
        <f t="shared" si="1"/>
        <v>5911</v>
      </c>
      <c r="L8" s="13">
        <f>SUM(B8:K8)</f>
        <v>50379</v>
      </c>
      <c r="M8"/>
    </row>
    <row r="9" spans="1:13" ht="17.25" customHeight="1">
      <c r="A9" s="14" t="s">
        <v>19</v>
      </c>
      <c r="B9" s="15">
        <v>2204</v>
      </c>
      <c r="C9" s="15">
        <v>3113</v>
      </c>
      <c r="D9" s="15">
        <v>10745</v>
      </c>
      <c r="E9" s="15">
        <v>8331</v>
      </c>
      <c r="F9" s="15">
        <v>8563</v>
      </c>
      <c r="G9" s="15">
        <v>4041</v>
      </c>
      <c r="H9" s="15">
        <v>1955</v>
      </c>
      <c r="I9" s="15">
        <v>3033</v>
      </c>
      <c r="J9" s="15">
        <v>2483</v>
      </c>
      <c r="K9" s="15">
        <v>5911</v>
      </c>
      <c r="L9" s="13">
        <f>SUM(B9:K9)</f>
        <v>50379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22075</v>
      </c>
      <c r="C11" s="15">
        <v>32596</v>
      </c>
      <c r="D11" s="15">
        <v>108367</v>
      </c>
      <c r="E11" s="15">
        <v>96545</v>
      </c>
      <c r="F11" s="15">
        <v>95353</v>
      </c>
      <c r="G11" s="15">
        <v>43932</v>
      </c>
      <c r="H11" s="15">
        <v>21760</v>
      </c>
      <c r="I11" s="15">
        <v>41443</v>
      </c>
      <c r="J11" s="15">
        <v>28940</v>
      </c>
      <c r="K11" s="15">
        <v>73307</v>
      </c>
      <c r="L11" s="13">
        <f>SUM(B11:K11)</f>
        <v>564318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146222.94999999998</v>
      </c>
      <c r="C17" s="25">
        <f aca="true" t="shared" si="2" ref="C17:L17">C18+C19+C20+C21+C22</f>
        <v>120299.8</v>
      </c>
      <c r="D17" s="25">
        <f t="shared" si="2"/>
        <v>456178.81</v>
      </c>
      <c r="E17" s="25">
        <f t="shared" si="2"/>
        <v>399476.5999999999</v>
      </c>
      <c r="F17" s="25">
        <f t="shared" si="2"/>
        <v>355737.31999999995</v>
      </c>
      <c r="G17" s="25">
        <f t="shared" si="2"/>
        <v>188738.07</v>
      </c>
      <c r="H17" s="25">
        <f t="shared" si="2"/>
        <v>99133.69</v>
      </c>
      <c r="I17" s="25">
        <f t="shared" si="2"/>
        <v>146792.18</v>
      </c>
      <c r="J17" s="25">
        <f t="shared" si="2"/>
        <v>133731.08</v>
      </c>
      <c r="K17" s="25">
        <f t="shared" si="2"/>
        <v>254988.82</v>
      </c>
      <c r="L17" s="25">
        <f t="shared" si="2"/>
        <v>2301299.3200000003</v>
      </c>
      <c r="M17"/>
    </row>
    <row r="18" spans="1:13" ht="17.25" customHeight="1">
      <c r="A18" s="26" t="s">
        <v>25</v>
      </c>
      <c r="B18" s="33">
        <f aca="true" t="shared" si="3" ref="B18:K18">ROUND(B13*B7,2)</f>
        <v>139757.21</v>
      </c>
      <c r="C18" s="33">
        <f t="shared" si="3"/>
        <v>110755.03</v>
      </c>
      <c r="D18" s="33">
        <f t="shared" si="3"/>
        <v>439975.91</v>
      </c>
      <c r="E18" s="33">
        <f t="shared" si="3"/>
        <v>391774.79</v>
      </c>
      <c r="F18" s="33">
        <f t="shared" si="3"/>
        <v>343629.43</v>
      </c>
      <c r="G18" s="33">
        <f t="shared" si="3"/>
        <v>174319.49</v>
      </c>
      <c r="H18" s="33">
        <f t="shared" si="3"/>
        <v>94945.37</v>
      </c>
      <c r="I18" s="33">
        <f t="shared" si="3"/>
        <v>147896.04</v>
      </c>
      <c r="J18" s="33">
        <f t="shared" si="3"/>
        <v>112506.91</v>
      </c>
      <c r="K18" s="33">
        <f t="shared" si="3"/>
        <v>231577.98</v>
      </c>
      <c r="L18" s="33">
        <f>SUM(B18:K18)</f>
        <v>2187138.16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2714.15</v>
      </c>
      <c r="C19" s="33">
        <f t="shared" si="4"/>
        <v>4900.21</v>
      </c>
      <c r="D19" s="33">
        <f t="shared" si="4"/>
        <v>-3387.97</v>
      </c>
      <c r="E19" s="33">
        <f t="shared" si="4"/>
        <v>2344.97</v>
      </c>
      <c r="F19" s="33">
        <f t="shared" si="4"/>
        <v>5314.06</v>
      </c>
      <c r="G19" s="33">
        <f t="shared" si="4"/>
        <v>7357.64</v>
      </c>
      <c r="H19" s="33">
        <f t="shared" si="4"/>
        <v>-3905.33</v>
      </c>
      <c r="I19" s="33">
        <f t="shared" si="4"/>
        <v>15507.91</v>
      </c>
      <c r="J19" s="33">
        <f t="shared" si="4"/>
        <v>11146.34</v>
      </c>
      <c r="K19" s="33">
        <f t="shared" si="4"/>
        <v>4783.57</v>
      </c>
      <c r="L19" s="33">
        <f>SUM(B19:K19)</f>
        <v>46775.549999999996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-29612.65</v>
      </c>
      <c r="C25" s="33">
        <f t="shared" si="5"/>
        <v>-13385.9</v>
      </c>
      <c r="D25" s="33">
        <f t="shared" si="5"/>
        <v>-46203.5</v>
      </c>
      <c r="E25" s="33">
        <f t="shared" si="5"/>
        <v>-40415.8</v>
      </c>
      <c r="F25" s="33">
        <f t="shared" si="5"/>
        <v>-320820.9</v>
      </c>
      <c r="G25" s="33">
        <f t="shared" si="5"/>
        <v>-17376.3</v>
      </c>
      <c r="H25" s="33">
        <f t="shared" si="5"/>
        <v>-16299.36</v>
      </c>
      <c r="I25" s="33">
        <f t="shared" si="5"/>
        <v>-13041.9</v>
      </c>
      <c r="J25" s="33">
        <f t="shared" si="5"/>
        <v>-10676.9</v>
      </c>
      <c r="K25" s="33">
        <f t="shared" si="5"/>
        <v>-25417.3</v>
      </c>
      <c r="L25" s="33">
        <f t="shared" si="5"/>
        <v>-533250.51</v>
      </c>
      <c r="M25"/>
    </row>
    <row r="26" spans="1:13" ht="18.75" customHeight="1">
      <c r="A26" s="27" t="s">
        <v>31</v>
      </c>
      <c r="B26" s="33">
        <f>B27+B28+B29+B30</f>
        <v>-9477.2</v>
      </c>
      <c r="C26" s="33">
        <f aca="true" t="shared" si="6" ref="C26:L26">C27+C28+C29+C30</f>
        <v>-13385.9</v>
      </c>
      <c r="D26" s="33">
        <f t="shared" si="6"/>
        <v>-46203.5</v>
      </c>
      <c r="E26" s="33">
        <f t="shared" si="6"/>
        <v>-35823.3</v>
      </c>
      <c r="F26" s="33">
        <f t="shared" si="6"/>
        <v>-36820.9</v>
      </c>
      <c r="G26" s="33">
        <f t="shared" si="6"/>
        <v>-17376.3</v>
      </c>
      <c r="H26" s="33">
        <f t="shared" si="6"/>
        <v>-8406.5</v>
      </c>
      <c r="I26" s="33">
        <f t="shared" si="6"/>
        <v>-13041.9</v>
      </c>
      <c r="J26" s="33">
        <f t="shared" si="6"/>
        <v>-10676.9</v>
      </c>
      <c r="K26" s="33">
        <f t="shared" si="6"/>
        <v>-25417.3</v>
      </c>
      <c r="L26" s="33">
        <f t="shared" si="6"/>
        <v>-216629.69999999998</v>
      </c>
      <c r="M26"/>
    </row>
    <row r="27" spans="1:13" s="36" customFormat="1" ht="18.75" customHeight="1">
      <c r="A27" s="34" t="s">
        <v>60</v>
      </c>
      <c r="B27" s="33">
        <f>-ROUND((B9)*$E$3,2)</f>
        <v>-9477.2</v>
      </c>
      <c r="C27" s="33">
        <f aca="true" t="shared" si="7" ref="C27:K27">-ROUND((C9)*$E$3,2)</f>
        <v>-13385.9</v>
      </c>
      <c r="D27" s="33">
        <f t="shared" si="7"/>
        <v>-46203.5</v>
      </c>
      <c r="E27" s="33">
        <f t="shared" si="7"/>
        <v>-35823.3</v>
      </c>
      <c r="F27" s="33">
        <f t="shared" si="7"/>
        <v>-36820.9</v>
      </c>
      <c r="G27" s="33">
        <f t="shared" si="7"/>
        <v>-17376.3</v>
      </c>
      <c r="H27" s="33">
        <f t="shared" si="7"/>
        <v>-8406.5</v>
      </c>
      <c r="I27" s="33">
        <f t="shared" si="7"/>
        <v>-13041.9</v>
      </c>
      <c r="J27" s="33">
        <f t="shared" si="7"/>
        <v>-10676.9</v>
      </c>
      <c r="K27" s="33">
        <f t="shared" si="7"/>
        <v>-25417.3</v>
      </c>
      <c r="L27" s="33">
        <f>SUM(B27:K27)</f>
        <v>-216629.69999999998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aca="true" t="shared" si="8" ref="L29:L42">SUM(B29:K29)</f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8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-284000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-316620.81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-284000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-284000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0" ref="B46:K46">+B25+B17</f>
        <v>116610.29999999999</v>
      </c>
      <c r="C46" s="41">
        <f t="shared" si="10"/>
        <v>106913.90000000001</v>
      </c>
      <c r="D46" s="41">
        <f t="shared" si="10"/>
        <v>409975.31</v>
      </c>
      <c r="E46" s="41">
        <f t="shared" si="10"/>
        <v>359060.79999999993</v>
      </c>
      <c r="F46" s="41">
        <f t="shared" si="10"/>
        <v>34916.419999999925</v>
      </c>
      <c r="G46" s="41">
        <f t="shared" si="10"/>
        <v>171361.77000000002</v>
      </c>
      <c r="H46" s="41">
        <f t="shared" si="10"/>
        <v>82834.33</v>
      </c>
      <c r="I46" s="41">
        <f t="shared" si="10"/>
        <v>133750.28</v>
      </c>
      <c r="J46" s="41">
        <f t="shared" si="10"/>
        <v>123054.18</v>
      </c>
      <c r="K46" s="41">
        <f t="shared" si="10"/>
        <v>229571.52000000002</v>
      </c>
      <c r="L46" s="42">
        <f>SUM(B46:K46)</f>
        <v>1768048.81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116610.3</v>
      </c>
      <c r="C52" s="41">
        <f aca="true" t="shared" si="11" ref="C52:K52">SUM(C53:C64)</f>
        <v>106913.91</v>
      </c>
      <c r="D52" s="41">
        <f t="shared" si="11"/>
        <v>409975.31</v>
      </c>
      <c r="E52" s="41">
        <f t="shared" si="11"/>
        <v>359060.8</v>
      </c>
      <c r="F52" s="41">
        <f t="shared" si="11"/>
        <v>34916.42</v>
      </c>
      <c r="G52" s="41">
        <f t="shared" si="11"/>
        <v>171361.77</v>
      </c>
      <c r="H52" s="41">
        <f t="shared" si="11"/>
        <v>82834.33</v>
      </c>
      <c r="I52" s="41">
        <f t="shared" si="11"/>
        <v>133750.28</v>
      </c>
      <c r="J52" s="41">
        <f t="shared" si="11"/>
        <v>123054.18</v>
      </c>
      <c r="K52" s="41">
        <f t="shared" si="11"/>
        <v>229571.52000000002</v>
      </c>
      <c r="L52" s="47">
        <f>SUM(B52:K52)</f>
        <v>1768048.82</v>
      </c>
      <c r="M52" s="40"/>
    </row>
    <row r="53" spans="1:13" ht="18.75" customHeight="1">
      <c r="A53" s="48" t="s">
        <v>52</v>
      </c>
      <c r="B53" s="49">
        <v>116610.3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116610.3</v>
      </c>
      <c r="M53" s="40"/>
    </row>
    <row r="54" spans="1:12" ht="18.75" customHeight="1">
      <c r="A54" s="48" t="s">
        <v>63</v>
      </c>
      <c r="B54" s="17">
        <v>0</v>
      </c>
      <c r="C54" s="49">
        <v>93111.32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93111.32</v>
      </c>
    </row>
    <row r="55" spans="1:12" ht="18.75" customHeight="1">
      <c r="A55" s="48" t="s">
        <v>64</v>
      </c>
      <c r="B55" s="17">
        <v>0</v>
      </c>
      <c r="C55" s="49">
        <v>13802.59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13802.59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409975.31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409975.31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359060.8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359060.8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34916.42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34916.42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171361.77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171361.77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82834.33</v>
      </c>
      <c r="I60" s="17">
        <v>0</v>
      </c>
      <c r="J60" s="17">
        <v>0</v>
      </c>
      <c r="K60" s="17">
        <v>0</v>
      </c>
      <c r="L60" s="47">
        <f t="shared" si="12"/>
        <v>82834.33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133750.28</v>
      </c>
      <c r="J61" s="17">
        <v>0</v>
      </c>
      <c r="K61" s="17">
        <v>0</v>
      </c>
      <c r="L61" s="47">
        <f t="shared" si="12"/>
        <v>133750.28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123054.18</v>
      </c>
      <c r="K62" s="17">
        <v>0</v>
      </c>
      <c r="L62" s="47">
        <f t="shared" si="12"/>
        <v>123054.18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99312.64</v>
      </c>
      <c r="L63" s="47">
        <f t="shared" si="12"/>
        <v>99312.64</v>
      </c>
    </row>
    <row r="64" spans="1:12" ht="18.75" customHeight="1">
      <c r="A64" s="51" t="s">
        <v>72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130258.88</v>
      </c>
      <c r="L64" s="53">
        <f t="shared" si="12"/>
        <v>130258.88</v>
      </c>
    </row>
    <row r="65" spans="1:10" ht="18" customHeight="1">
      <c r="A65" s="54" t="s">
        <v>59</v>
      </c>
      <c r="H65"/>
      <c r="I65"/>
      <c r="J65"/>
    </row>
    <row r="66" spans="1:11" ht="18" customHeight="1">
      <c r="A66" s="57"/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2019-11-28T21:58:33Z</dcterms:modified>
  <cp:category/>
  <cp:version/>
  <cp:contentType/>
  <cp:contentStatus/>
</cp:coreProperties>
</file>