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<sst xmlns="http://schemas.openxmlformats.org/spreadsheetml/2006/main" count="75" uniqueCount="74">
  <si>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</si>
  <si>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</si>
  <si>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</si>
  <si>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</si>
  <si>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</si>
  <si>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</si>
  <si>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</si>
  <si>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</si>
  <si>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</si>
  <si>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</si>
  <si>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</si>
  <si>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</si>
  <si>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</si>
  <si>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</si>
  <si>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</si>
  <si>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</si>
  <si>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</si>
  <si>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</si>
  <si>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</si>
  <si>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</si>
  <si>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</si>
  <si>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</si>
  <si>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</si>
  <si>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</si>
  <si>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</si>
  <si>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</si>
  <si>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</si>
  <si>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</si>
  <si>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</si>
  <si>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</si>
  <si>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</si>
  <si>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</si>
  <si>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</si>
  <si>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</si>
  <si>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</si>
  <si>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</si>
  <si>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</si>
  <si>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</si>
  <si>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</si>
  <si>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</si>
  <si>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</si>
  <si>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</si>
  <si>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</si>
  <si>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</si>
  <si>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</si>
  <si>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</si>
  <si>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</si>
  <si>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</si>
  <si>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</si>
  <si>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</si>
  <si>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</si>
  <si>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</si>
  <si>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</si>
  <si>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</si>
  <si>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</si>
  <si>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</si>
  <si>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</si>
  <si>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</si>
  <si>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</si>
  <si>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</si>
  <si>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</si>
  <si>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</si>
  <si>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</si>
  <si>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</si>
  <si>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</si>
  <si>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</si>
  <si>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</si>
  <si>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</si>
  <si>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</si>
  <si>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</si>
  <si>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</si>
  <si>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</si>
  <si>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</si>
  <si>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16/11/19 - VENCIMENTO 25/11/19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</si>
</sst>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52786</v>
      </c>
      <c r="C7" s="10">
        <f>C8+C11</f>
        <v>67398</v>
      </c>
      <c r="D7" s="10">
        <f aca="true" t="shared" si="0" ref="D7:K7">D8+D11</f>
        <v>191901</v>
      </c>
      <c r="E7" s="10">
        <f t="shared" si="0"/>
        <v>174841</v>
      </c>
      <c r="F7" s="10">
        <f t="shared" si="0"/>
        <v>166544</v>
      </c>
      <c r="G7" s="10">
        <f t="shared" si="0"/>
        <v>84691</v>
      </c>
      <c r="H7" s="10">
        <f t="shared" si="0"/>
        <v>36105</v>
      </c>
      <c r="I7" s="10">
        <f t="shared" si="0"/>
        <v>71498</v>
      </c>
      <c r="J7" s="10">
        <f t="shared" si="0"/>
        <v>56955</v>
      </c>
      <c r="K7" s="10">
        <f t="shared" si="0"/>
        <v>127199</v>
      </c>
      <c r="L7" s="10">
        <f>SUM(B7:K7)</f>
        <v>1029918</v>
      </c>
      <c r="M7" s="11"/>
    </row>
    <row r="8" spans="1:13" ht="17.25" customHeight="1">
      <c r="A8" s="12" t="s">
        <v>18</v>
      </c>
      <c r="B8" s="13">
        <f>B9+B10</f>
        <v>4824</v>
      </c>
      <c r="C8" s="13">
        <f aca="true" t="shared" si="1" ref="C8:K8">C9+C10</f>
        <v>5790</v>
      </c>
      <c r="D8" s="13">
        <f t="shared" si="1"/>
        <v>15936</v>
      </c>
      <c r="E8" s="13">
        <f t="shared" si="1"/>
        <v>13597</v>
      </c>
      <c r="F8" s="13">
        <f t="shared" si="1"/>
        <v>11537</v>
      </c>
      <c r="G8" s="13">
        <f t="shared" si="1"/>
        <v>7005</v>
      </c>
      <c r="H8" s="13">
        <f t="shared" si="1"/>
        <v>2579</v>
      </c>
      <c r="I8" s="13">
        <f t="shared" si="1"/>
        <v>4428</v>
      </c>
      <c r="J8" s="13">
        <f t="shared" si="1"/>
        <v>4251</v>
      </c>
      <c r="K8" s="13">
        <f t="shared" si="1"/>
        <v>8852</v>
      </c>
      <c r="L8" s="13">
        <f>SUM(B8:K8)</f>
        <v>78799</v>
      </c>
      <c r="M8"/>
    </row>
    <row r="9" spans="1:13" ht="17.25" customHeight="1">
      <c r="A9" s="14" t="s">
        <v>19</v>
      </c>
      <c r="B9" s="15">
        <v>4822</v>
      </c>
      <c r="C9" s="15">
        <v>5790</v>
      </c>
      <c r="D9" s="15">
        <v>15936</v>
      </c>
      <c r="E9" s="15">
        <v>13597</v>
      </c>
      <c r="F9" s="15">
        <v>11537</v>
      </c>
      <c r="G9" s="15">
        <v>7005</v>
      </c>
      <c r="H9" s="15">
        <v>2579</v>
      </c>
      <c r="I9" s="15">
        <v>4428</v>
      </c>
      <c r="J9" s="15">
        <v>4251</v>
      </c>
      <c r="K9" s="15">
        <v>8852</v>
      </c>
      <c r="L9" s="13">
        <f>SUM(B9:K9)</f>
        <v>78797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47962</v>
      </c>
      <c r="C11" s="15">
        <v>61608</v>
      </c>
      <c r="D11" s="15">
        <v>175965</v>
      </c>
      <c r="E11" s="15">
        <v>161244</v>
      </c>
      <c r="F11" s="15">
        <v>155007</v>
      </c>
      <c r="G11" s="15">
        <v>77686</v>
      </c>
      <c r="H11" s="15">
        <v>33526</v>
      </c>
      <c r="I11" s="15">
        <v>67070</v>
      </c>
      <c r="J11" s="15">
        <v>52704</v>
      </c>
      <c r="K11" s="15">
        <v>118347</v>
      </c>
      <c r="L11" s="13">
        <f>SUM(B11:K11)</f>
        <v>951119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313504.58999999997</v>
      </c>
      <c r="C17" s="25">
        <f aca="true" t="shared" si="2" ref="C17:L17">C18+C19+C20+C21+C22</f>
        <v>222934.98</v>
      </c>
      <c r="D17" s="25">
        <f t="shared" si="2"/>
        <v>722976.43</v>
      </c>
      <c r="E17" s="25">
        <f t="shared" si="2"/>
        <v>662402.2300000001</v>
      </c>
      <c r="F17" s="25">
        <f t="shared" si="2"/>
        <v>566038.27</v>
      </c>
      <c r="G17" s="25">
        <f t="shared" si="2"/>
        <v>327791.72000000003</v>
      </c>
      <c r="H17" s="25">
        <f t="shared" si="2"/>
        <v>146697.94</v>
      </c>
      <c r="I17" s="25">
        <f t="shared" si="2"/>
        <v>246070.47999999998</v>
      </c>
      <c r="J17" s="25">
        <f t="shared" si="2"/>
        <v>234202.53999999998</v>
      </c>
      <c r="K17" s="25">
        <f t="shared" si="2"/>
        <v>398149.01000000007</v>
      </c>
      <c r="L17" s="25">
        <f t="shared" si="2"/>
        <v>3840768.19</v>
      </c>
      <c r="M17"/>
    </row>
    <row r="18" spans="1:13" ht="17.25" customHeight="1">
      <c r="A18" s="26" t="s">
        <v>25</v>
      </c>
      <c r="B18" s="33">
        <f aca="true" t="shared" si="3" ref="B18:K18">ROUND(B13*B7,2)</f>
        <v>303852.05</v>
      </c>
      <c r="C18" s="33">
        <f t="shared" si="3"/>
        <v>209041.64</v>
      </c>
      <c r="D18" s="33">
        <f t="shared" si="3"/>
        <v>708843.91</v>
      </c>
      <c r="E18" s="33">
        <f t="shared" si="3"/>
        <v>653136.04</v>
      </c>
      <c r="F18" s="33">
        <f t="shared" si="3"/>
        <v>550727.7</v>
      </c>
      <c r="G18" s="33">
        <f t="shared" si="3"/>
        <v>307741.69</v>
      </c>
      <c r="H18" s="33">
        <f t="shared" si="3"/>
        <v>144549.98</v>
      </c>
      <c r="I18" s="33">
        <f t="shared" si="3"/>
        <v>237752.3</v>
      </c>
      <c r="J18" s="33">
        <f t="shared" si="3"/>
        <v>203921.68</v>
      </c>
      <c r="K18" s="33">
        <f t="shared" si="3"/>
        <v>371840.84</v>
      </c>
      <c r="L18" s="33">
        <f>SUM(B18:K18)</f>
        <v>3691407.8299999996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5900.95</v>
      </c>
      <c r="C19" s="33">
        <f t="shared" si="4"/>
        <v>9248.78</v>
      </c>
      <c r="D19" s="33">
        <f t="shared" si="4"/>
        <v>-5458.35</v>
      </c>
      <c r="E19" s="33">
        <f t="shared" si="4"/>
        <v>3909.35</v>
      </c>
      <c r="F19" s="33">
        <f t="shared" si="4"/>
        <v>8516.74</v>
      </c>
      <c r="G19" s="33">
        <f t="shared" si="4"/>
        <v>12989.09</v>
      </c>
      <c r="H19" s="33">
        <f t="shared" si="4"/>
        <v>-5945.69</v>
      </c>
      <c r="I19" s="33">
        <f t="shared" si="4"/>
        <v>24929.95</v>
      </c>
      <c r="J19" s="33">
        <f t="shared" si="4"/>
        <v>20203.03</v>
      </c>
      <c r="K19" s="33">
        <f t="shared" si="4"/>
        <v>7680.9</v>
      </c>
      <c r="L19" s="33">
        <f>SUM(B19:K19)</f>
        <v>81974.75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-40870.05</v>
      </c>
      <c r="C25" s="33">
        <f t="shared" si="5"/>
        <v>-24897</v>
      </c>
      <c r="D25" s="33">
        <f t="shared" si="5"/>
        <v>-68524.8</v>
      </c>
      <c r="E25" s="33">
        <f t="shared" si="5"/>
        <v>-63059.6</v>
      </c>
      <c r="F25" s="33">
        <f t="shared" si="5"/>
        <v>-49609.1</v>
      </c>
      <c r="G25" s="33">
        <f t="shared" si="5"/>
        <v>-30121.5</v>
      </c>
      <c r="H25" s="33">
        <f t="shared" si="5"/>
        <v>-18982.56</v>
      </c>
      <c r="I25" s="33">
        <f t="shared" si="5"/>
        <v>-19040.4</v>
      </c>
      <c r="J25" s="33">
        <f t="shared" si="5"/>
        <v>-18279.3</v>
      </c>
      <c r="K25" s="33">
        <f t="shared" si="5"/>
        <v>-38063.6</v>
      </c>
      <c r="L25" s="33">
        <f t="shared" si="5"/>
        <v>-371447.91</v>
      </c>
      <c r="M25"/>
    </row>
    <row r="26" spans="1:13" ht="18.75" customHeight="1">
      <c r="A26" s="27" t="s">
        <v>31</v>
      </c>
      <c r="B26" s="33">
        <f>B27+B28+B29+B30</f>
        <v>-20734.6</v>
      </c>
      <c r="C26" s="33">
        <f aca="true" t="shared" si="6" ref="C26:L26">C27+C28+C29+C30</f>
        <v>-24897</v>
      </c>
      <c r="D26" s="33">
        <f t="shared" si="6"/>
        <v>-68524.8</v>
      </c>
      <c r="E26" s="33">
        <f t="shared" si="6"/>
        <v>-58467.1</v>
      </c>
      <c r="F26" s="33">
        <f t="shared" si="6"/>
        <v>-49609.1</v>
      </c>
      <c r="G26" s="33">
        <f t="shared" si="6"/>
        <v>-30121.5</v>
      </c>
      <c r="H26" s="33">
        <f t="shared" si="6"/>
        <v>-11089.7</v>
      </c>
      <c r="I26" s="33">
        <f t="shared" si="6"/>
        <v>-19040.4</v>
      </c>
      <c r="J26" s="33">
        <f t="shared" si="6"/>
        <v>-18279.3</v>
      </c>
      <c r="K26" s="33">
        <f t="shared" si="6"/>
        <v>-38063.6</v>
      </c>
      <c r="L26" s="33">
        <f t="shared" si="6"/>
        <v>-338827.1</v>
      </c>
      <c r="M26"/>
    </row>
    <row r="27" spans="1:13" s="36" customFormat="1" ht="18.75" customHeight="1">
      <c r="A27" s="34" t="s">
        <v>60</v>
      </c>
      <c r="B27" s="33">
        <f>-ROUND((B9)*$E$3,2)</f>
        <v>-20734.6</v>
      </c>
      <c r="C27" s="33">
        <f aca="true" t="shared" si="7" ref="C27:K27">-ROUND((C9)*$E$3,2)</f>
        <v>-24897</v>
      </c>
      <c r="D27" s="33">
        <f t="shared" si="7"/>
        <v>-68524.8</v>
      </c>
      <c r="E27" s="33">
        <f t="shared" si="7"/>
        <v>-58467.1</v>
      </c>
      <c r="F27" s="33">
        <f t="shared" si="7"/>
        <v>-49609.1</v>
      </c>
      <c r="G27" s="33">
        <f t="shared" si="7"/>
        <v>-30121.5</v>
      </c>
      <c r="H27" s="33">
        <f t="shared" si="7"/>
        <v>-11089.7</v>
      </c>
      <c r="I27" s="33">
        <f t="shared" si="7"/>
        <v>-19040.4</v>
      </c>
      <c r="J27" s="33">
        <f t="shared" si="7"/>
        <v>-18279.3</v>
      </c>
      <c r="K27" s="33">
        <f t="shared" si="7"/>
        <v>-38063.6</v>
      </c>
      <c r="L27" s="33">
        <f>SUM(B27:K27)</f>
        <v>-338827.1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aca="true" t="shared" si="8" ref="L29:L42">SUM(B29:K29)</f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8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272634.54</v>
      </c>
      <c r="C46" s="41">
        <f t="shared" si="10"/>
        <v>198037.98</v>
      </c>
      <c r="D46" s="41">
        <f t="shared" si="10"/>
        <v>654451.63</v>
      </c>
      <c r="E46" s="41">
        <f t="shared" si="10"/>
        <v>599342.6300000001</v>
      </c>
      <c r="F46" s="41">
        <f t="shared" si="10"/>
        <v>516429.17000000004</v>
      </c>
      <c r="G46" s="41">
        <f t="shared" si="10"/>
        <v>297670.22000000003</v>
      </c>
      <c r="H46" s="41">
        <f t="shared" si="10"/>
        <v>127715.38</v>
      </c>
      <c r="I46" s="41">
        <f t="shared" si="10"/>
        <v>227030.08</v>
      </c>
      <c r="J46" s="41">
        <f t="shared" si="10"/>
        <v>215923.24</v>
      </c>
      <c r="K46" s="41">
        <f t="shared" si="10"/>
        <v>360085.4100000001</v>
      </c>
      <c r="L46" s="42">
        <f>SUM(B46:K46)</f>
        <v>3469320.2800000003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272634.54</v>
      </c>
      <c r="C52" s="41">
        <f aca="true" t="shared" si="11" ref="C52:K52">SUM(C53:C64)</f>
        <v>198037.98</v>
      </c>
      <c r="D52" s="41">
        <f t="shared" si="11"/>
        <v>654451.64</v>
      </c>
      <c r="E52" s="41">
        <f t="shared" si="11"/>
        <v>599342.63</v>
      </c>
      <c r="F52" s="41">
        <f t="shared" si="11"/>
        <v>516429.17</v>
      </c>
      <c r="G52" s="41">
        <f t="shared" si="11"/>
        <v>297670.22</v>
      </c>
      <c r="H52" s="41">
        <f t="shared" si="11"/>
        <v>127715.38</v>
      </c>
      <c r="I52" s="41">
        <f t="shared" si="11"/>
        <v>227030.08</v>
      </c>
      <c r="J52" s="41">
        <f t="shared" si="11"/>
        <v>215923.25</v>
      </c>
      <c r="K52" s="41">
        <f t="shared" si="11"/>
        <v>360085.4</v>
      </c>
      <c r="L52" s="47">
        <f>SUM(B52:K52)</f>
        <v>3469320.2899999996</v>
      </c>
      <c r="M52" s="40"/>
    </row>
    <row r="53" spans="1:13" ht="18.75" customHeight="1">
      <c r="A53" s="48" t="s">
        <v>52</v>
      </c>
      <c r="B53" s="49">
        <v>272634.54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272634.54</v>
      </c>
      <c r="M53" s="40"/>
    </row>
    <row r="54" spans="1:12" ht="18.75" customHeight="1">
      <c r="A54" s="48" t="s">
        <v>63</v>
      </c>
      <c r="B54" s="17">
        <v>0</v>
      </c>
      <c r="C54" s="49">
        <v>172867.35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172867.35</v>
      </c>
    </row>
    <row r="55" spans="1:12" ht="18.75" customHeight="1">
      <c r="A55" s="48" t="s">
        <v>64</v>
      </c>
      <c r="B55" s="17">
        <v>0</v>
      </c>
      <c r="C55" s="49">
        <v>25170.63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25170.63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654451.64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654451.64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599342.63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599342.63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516429.17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516429.17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297670.22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297670.22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127715.38</v>
      </c>
      <c r="I60" s="17">
        <v>0</v>
      </c>
      <c r="J60" s="17">
        <v>0</v>
      </c>
      <c r="K60" s="17">
        <v>0</v>
      </c>
      <c r="L60" s="47">
        <f t="shared" si="12"/>
        <v>127715.38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227030.08</v>
      </c>
      <c r="J61" s="17">
        <v>0</v>
      </c>
      <c r="K61" s="17">
        <v>0</v>
      </c>
      <c r="L61" s="47">
        <f t="shared" si="12"/>
        <v>227030.08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215923.25</v>
      </c>
      <c r="K62" s="17">
        <v>0</v>
      </c>
      <c r="L62" s="47">
        <f t="shared" si="12"/>
        <v>215923.25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182131.2</v>
      </c>
      <c r="L63" s="47">
        <f t="shared" si="12"/>
        <v>182131.2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177954.2</v>
      </c>
      <c r="L64" s="53">
        <f t="shared" si="12"/>
        <v>177954.2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2019-11-22T17:57:19Z</dcterms:modified>
  <cp:category/>
  <cp:version/>
  <cp:contentType/>
  <cp:contentStatus/>
</cp:coreProperties>
</file>