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<sst xmlns="http://schemas.openxmlformats.org/spreadsheetml/2006/main" count="75" uniqueCount="74">
  <si>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</si>
  <si>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</si>
  <si>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</si>
  <si>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</si>
  <si>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</si>
  <si>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</si>
  <si>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</si>
  <si>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</si>
  <si>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</si>
  <si>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</si>
  <si>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</si>
  <si>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</si>
  <si>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</si>
  <si>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</si>
  <si>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</si>
  <si>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</si>
  <si>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</si>
  <si>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</si>
  <si>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</si>
  <si>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</si>
  <si>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</si>
  <si>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</si>
  <si>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</si>
  <si>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</si>
  <si>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</si>
  <si>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</si>
  <si>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</si>
  <si>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</si>
  <si>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</si>
  <si>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</si>
  <si>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</si>
  <si>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</si>
  <si>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</si>
  <si>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</si>
  <si>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</si>
  <si>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</si>
  <si>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</si>
  <si>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</si>
  <si>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</si>
  <si>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</si>
  <si>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</si>
  <si>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</si>
  <si>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</si>
  <si>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</si>
  <si>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</si>
  <si>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</si>
  <si>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</si>
  <si>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</si>
  <si>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</si>
  <si>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</si>
  <si>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</si>
  <si>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</si>
  <si>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</si>
  <si>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</si>
  <si>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</si>
  <si>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</si>
  <si>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</si>
  <si>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</si>
  <si>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</si>
  <si>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</si>
  <si>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</si>
  <si>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</si>
  <si>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</si>
  <si>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</si>
  <si>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</si>
  <si>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</si>
  <si>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</si>
  <si>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</si>
  <si>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</si>
  <si>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</si>
  <si>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</si>
  <si>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</si>
  <si>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</si>
  <si>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15/11/19 - VENCIMENTO 25/11/19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</si>
</sst>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27704</v>
      </c>
      <c r="C7" s="10">
        <f>C8+C11</f>
        <v>44986</v>
      </c>
      <c r="D7" s="10">
        <f aca="true" t="shared" si="0" ref="D7:K7">D8+D11</f>
        <v>137983</v>
      </c>
      <c r="E7" s="10">
        <f t="shared" si="0"/>
        <v>125070</v>
      </c>
      <c r="F7" s="10">
        <f t="shared" si="0"/>
        <v>110901</v>
      </c>
      <c r="G7" s="10">
        <f t="shared" si="0"/>
        <v>54912</v>
      </c>
      <c r="H7" s="10">
        <f t="shared" si="0"/>
        <v>25450</v>
      </c>
      <c r="I7" s="10">
        <f t="shared" si="0"/>
        <v>51541</v>
      </c>
      <c r="J7" s="10">
        <f t="shared" si="0"/>
        <v>38695</v>
      </c>
      <c r="K7" s="10">
        <f t="shared" si="0"/>
        <v>88565</v>
      </c>
      <c r="L7" s="10">
        <f>SUM(B7:K7)</f>
        <v>705807</v>
      </c>
      <c r="M7" s="11"/>
    </row>
    <row r="8" spans="1:13" ht="17.25" customHeight="1">
      <c r="A8" s="12" t="s">
        <v>18</v>
      </c>
      <c r="B8" s="13">
        <f>B9+B10</f>
        <v>2371</v>
      </c>
      <c r="C8" s="13">
        <f aca="true" t="shared" si="1" ref="C8:K8">C9+C10</f>
        <v>3811</v>
      </c>
      <c r="D8" s="13">
        <f t="shared" si="1"/>
        <v>11407</v>
      </c>
      <c r="E8" s="13">
        <f t="shared" si="1"/>
        <v>9476</v>
      </c>
      <c r="F8" s="13">
        <f t="shared" si="1"/>
        <v>8061</v>
      </c>
      <c r="G8" s="13">
        <f t="shared" si="1"/>
        <v>4735</v>
      </c>
      <c r="H8" s="13">
        <f t="shared" si="1"/>
        <v>2061</v>
      </c>
      <c r="I8" s="13">
        <f t="shared" si="1"/>
        <v>3052</v>
      </c>
      <c r="J8" s="13">
        <f t="shared" si="1"/>
        <v>2872</v>
      </c>
      <c r="K8" s="13">
        <f t="shared" si="1"/>
        <v>5930</v>
      </c>
      <c r="L8" s="13">
        <f>SUM(B8:K8)</f>
        <v>53776</v>
      </c>
      <c r="M8"/>
    </row>
    <row r="9" spans="1:13" ht="17.25" customHeight="1">
      <c r="A9" s="14" t="s">
        <v>19</v>
      </c>
      <c r="B9" s="15">
        <v>2371</v>
      </c>
      <c r="C9" s="15">
        <v>3811</v>
      </c>
      <c r="D9" s="15">
        <v>11407</v>
      </c>
      <c r="E9" s="15">
        <v>9476</v>
      </c>
      <c r="F9" s="15">
        <v>8061</v>
      </c>
      <c r="G9" s="15">
        <v>4735</v>
      </c>
      <c r="H9" s="15">
        <v>2061</v>
      </c>
      <c r="I9" s="15">
        <v>3052</v>
      </c>
      <c r="J9" s="15">
        <v>2872</v>
      </c>
      <c r="K9" s="15">
        <v>5930</v>
      </c>
      <c r="L9" s="13">
        <f>SUM(B9:K9)</f>
        <v>53776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25333</v>
      </c>
      <c r="C11" s="15">
        <v>41175</v>
      </c>
      <c r="D11" s="15">
        <v>126576</v>
      </c>
      <c r="E11" s="15">
        <v>115594</v>
      </c>
      <c r="F11" s="15">
        <v>102840</v>
      </c>
      <c r="G11" s="15">
        <v>50177</v>
      </c>
      <c r="H11" s="15">
        <v>23389</v>
      </c>
      <c r="I11" s="15">
        <v>48489</v>
      </c>
      <c r="J11" s="15">
        <v>35823</v>
      </c>
      <c r="K11" s="15">
        <v>82635</v>
      </c>
      <c r="L11" s="13">
        <f>SUM(B11:K11)</f>
        <v>652031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166321.16</v>
      </c>
      <c r="C17" s="25">
        <f aca="true" t="shared" si="2" ref="C17:L17">C18+C19+C20+C21+C22</f>
        <v>150346.4</v>
      </c>
      <c r="D17" s="25">
        <f t="shared" si="2"/>
        <v>525347.75</v>
      </c>
      <c r="E17" s="25">
        <f t="shared" si="2"/>
        <v>475364.82999999996</v>
      </c>
      <c r="F17" s="25">
        <f t="shared" si="2"/>
        <v>379192.51999999996</v>
      </c>
      <c r="G17" s="25">
        <f t="shared" si="2"/>
        <v>215016.55000000002</v>
      </c>
      <c r="H17" s="25">
        <f t="shared" si="2"/>
        <v>105794.22</v>
      </c>
      <c r="I17" s="25">
        <f t="shared" si="2"/>
        <v>172748.86</v>
      </c>
      <c r="J17" s="25">
        <f t="shared" si="2"/>
        <v>162347.27</v>
      </c>
      <c r="K17" s="25">
        <f t="shared" si="2"/>
        <v>282877.32</v>
      </c>
      <c r="L17" s="25">
        <f t="shared" si="2"/>
        <v>2635356.8800000004</v>
      </c>
      <c r="M17"/>
    </row>
    <row r="18" spans="1:13" ht="17.25" customHeight="1">
      <c r="A18" s="26" t="s">
        <v>25</v>
      </c>
      <c r="B18" s="33">
        <f aca="true" t="shared" si="3" ref="B18:K18">ROUND(B13*B7,2)</f>
        <v>159472.54</v>
      </c>
      <c r="C18" s="33">
        <f t="shared" si="3"/>
        <v>139528.58</v>
      </c>
      <c r="D18" s="33">
        <f t="shared" si="3"/>
        <v>509681.61</v>
      </c>
      <c r="E18" s="33">
        <f t="shared" si="3"/>
        <v>467211.49</v>
      </c>
      <c r="F18" s="33">
        <f t="shared" si="3"/>
        <v>366727.43</v>
      </c>
      <c r="G18" s="33">
        <f t="shared" si="3"/>
        <v>199533.73</v>
      </c>
      <c r="H18" s="33">
        <f t="shared" si="3"/>
        <v>101891.62</v>
      </c>
      <c r="I18" s="33">
        <f t="shared" si="3"/>
        <v>171389.29</v>
      </c>
      <c r="J18" s="33">
        <f t="shared" si="3"/>
        <v>138543.58</v>
      </c>
      <c r="K18" s="33">
        <f t="shared" si="3"/>
        <v>258902.06</v>
      </c>
      <c r="L18" s="33">
        <f>SUM(B18:K18)</f>
        <v>2512881.93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3097.03</v>
      </c>
      <c r="C19" s="33">
        <f t="shared" si="4"/>
        <v>6173.26</v>
      </c>
      <c r="D19" s="33">
        <f t="shared" si="4"/>
        <v>-3924.73</v>
      </c>
      <c r="E19" s="33">
        <f t="shared" si="4"/>
        <v>2796.5</v>
      </c>
      <c r="F19" s="33">
        <f t="shared" si="4"/>
        <v>5671.26</v>
      </c>
      <c r="G19" s="33">
        <f t="shared" si="4"/>
        <v>8421.88</v>
      </c>
      <c r="H19" s="33">
        <f t="shared" si="4"/>
        <v>-4191.05</v>
      </c>
      <c r="I19" s="33">
        <f t="shared" si="4"/>
        <v>17971.34</v>
      </c>
      <c r="J19" s="33">
        <f t="shared" si="4"/>
        <v>13725.86</v>
      </c>
      <c r="K19" s="33">
        <f t="shared" si="4"/>
        <v>5347.99</v>
      </c>
      <c r="L19" s="33">
        <f>SUM(B19:K19)</f>
        <v>55089.340000000004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-30330.75</v>
      </c>
      <c r="C25" s="33">
        <f t="shared" si="5"/>
        <v>-16387.3</v>
      </c>
      <c r="D25" s="33">
        <f t="shared" si="5"/>
        <v>-49050.1</v>
      </c>
      <c r="E25" s="33">
        <f t="shared" si="5"/>
        <v>-45339.3</v>
      </c>
      <c r="F25" s="33">
        <f t="shared" si="5"/>
        <v>-34662.3</v>
      </c>
      <c r="G25" s="33">
        <f t="shared" si="5"/>
        <v>-20360.5</v>
      </c>
      <c r="H25" s="33">
        <f t="shared" si="5"/>
        <v>-16755.16</v>
      </c>
      <c r="I25" s="33">
        <f t="shared" si="5"/>
        <v>-13123.6</v>
      </c>
      <c r="J25" s="33">
        <f t="shared" si="5"/>
        <v>-12349.6</v>
      </c>
      <c r="K25" s="33">
        <f t="shared" si="5"/>
        <v>-25499</v>
      </c>
      <c r="L25" s="33">
        <f t="shared" si="5"/>
        <v>-263857.61</v>
      </c>
      <c r="M25"/>
    </row>
    <row r="26" spans="1:13" ht="18.75" customHeight="1">
      <c r="A26" s="27" t="s">
        <v>31</v>
      </c>
      <c r="B26" s="33">
        <f>B27+B28+B29+B30</f>
        <v>-10195.3</v>
      </c>
      <c r="C26" s="33">
        <f aca="true" t="shared" si="6" ref="C26:L26">C27+C28+C29+C30</f>
        <v>-16387.3</v>
      </c>
      <c r="D26" s="33">
        <f t="shared" si="6"/>
        <v>-49050.1</v>
      </c>
      <c r="E26" s="33">
        <f t="shared" si="6"/>
        <v>-40746.8</v>
      </c>
      <c r="F26" s="33">
        <f t="shared" si="6"/>
        <v>-34662.3</v>
      </c>
      <c r="G26" s="33">
        <f t="shared" si="6"/>
        <v>-20360.5</v>
      </c>
      <c r="H26" s="33">
        <f t="shared" si="6"/>
        <v>-8862.3</v>
      </c>
      <c r="I26" s="33">
        <f t="shared" si="6"/>
        <v>-13123.6</v>
      </c>
      <c r="J26" s="33">
        <f t="shared" si="6"/>
        <v>-12349.6</v>
      </c>
      <c r="K26" s="33">
        <f t="shared" si="6"/>
        <v>-25499</v>
      </c>
      <c r="L26" s="33">
        <f t="shared" si="6"/>
        <v>-231236.8</v>
      </c>
      <c r="M26"/>
    </row>
    <row r="27" spans="1:13" s="36" customFormat="1" ht="18.75" customHeight="1">
      <c r="A27" s="34" t="s">
        <v>60</v>
      </c>
      <c r="B27" s="33">
        <f>-ROUND((B9)*$E$3,2)</f>
        <v>-10195.3</v>
      </c>
      <c r="C27" s="33">
        <f aca="true" t="shared" si="7" ref="C27:K27">-ROUND((C9)*$E$3,2)</f>
        <v>-16387.3</v>
      </c>
      <c r="D27" s="33">
        <f t="shared" si="7"/>
        <v>-49050.1</v>
      </c>
      <c r="E27" s="33">
        <f t="shared" si="7"/>
        <v>-40746.8</v>
      </c>
      <c r="F27" s="33">
        <f t="shared" si="7"/>
        <v>-34662.3</v>
      </c>
      <c r="G27" s="33">
        <f t="shared" si="7"/>
        <v>-20360.5</v>
      </c>
      <c r="H27" s="33">
        <f t="shared" si="7"/>
        <v>-8862.3</v>
      </c>
      <c r="I27" s="33">
        <f t="shared" si="7"/>
        <v>-13123.6</v>
      </c>
      <c r="J27" s="33">
        <f t="shared" si="7"/>
        <v>-12349.6</v>
      </c>
      <c r="K27" s="33">
        <f t="shared" si="7"/>
        <v>-25499</v>
      </c>
      <c r="L27" s="33">
        <f>SUM(B27:K27)</f>
        <v>-231236.8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aca="true" t="shared" si="8" ref="L29:L42">SUM(B29:K29)</f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8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SUM(L32:L42)</f>
        <v>-32620.81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8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8"/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0" ref="B46:K46">+B25+B17</f>
        <v>135990.41</v>
      </c>
      <c r="C46" s="41">
        <f t="shared" si="10"/>
        <v>133959.1</v>
      </c>
      <c r="D46" s="41">
        <f t="shared" si="10"/>
        <v>476297.65</v>
      </c>
      <c r="E46" s="41">
        <f t="shared" si="10"/>
        <v>430025.52999999997</v>
      </c>
      <c r="F46" s="41">
        <f t="shared" si="10"/>
        <v>344530.22</v>
      </c>
      <c r="G46" s="41">
        <f t="shared" si="10"/>
        <v>194656.05000000002</v>
      </c>
      <c r="H46" s="41">
        <f t="shared" si="10"/>
        <v>89039.06</v>
      </c>
      <c r="I46" s="41">
        <f t="shared" si="10"/>
        <v>159625.25999999998</v>
      </c>
      <c r="J46" s="41">
        <f t="shared" si="10"/>
        <v>149997.66999999998</v>
      </c>
      <c r="K46" s="41">
        <f t="shared" si="10"/>
        <v>257378.32</v>
      </c>
      <c r="L46" s="42">
        <f>SUM(B46:K46)</f>
        <v>2371499.27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135990.41</v>
      </c>
      <c r="C52" s="41">
        <f aca="true" t="shared" si="11" ref="C52:K52">SUM(C53:C64)</f>
        <v>133959.1</v>
      </c>
      <c r="D52" s="41">
        <f t="shared" si="11"/>
        <v>476297.65</v>
      </c>
      <c r="E52" s="41">
        <f t="shared" si="11"/>
        <v>430025.53</v>
      </c>
      <c r="F52" s="41">
        <f t="shared" si="11"/>
        <v>344530.22</v>
      </c>
      <c r="G52" s="41">
        <f t="shared" si="11"/>
        <v>194656.05</v>
      </c>
      <c r="H52" s="41">
        <f t="shared" si="11"/>
        <v>89039.06</v>
      </c>
      <c r="I52" s="41">
        <f t="shared" si="11"/>
        <v>159625.25</v>
      </c>
      <c r="J52" s="41">
        <f t="shared" si="11"/>
        <v>149997.67</v>
      </c>
      <c r="K52" s="41">
        <f t="shared" si="11"/>
        <v>257378.32</v>
      </c>
      <c r="L52" s="47">
        <f>SUM(B52:K52)</f>
        <v>2371499.26</v>
      </c>
      <c r="M52" s="40"/>
    </row>
    <row r="53" spans="1:13" ht="18.75" customHeight="1">
      <c r="A53" s="48" t="s">
        <v>52</v>
      </c>
      <c r="B53" s="49">
        <v>135990.41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135990.41</v>
      </c>
      <c r="M53" s="40"/>
    </row>
    <row r="54" spans="1:12" ht="18.75" customHeight="1">
      <c r="A54" s="48" t="s">
        <v>63</v>
      </c>
      <c r="B54" s="17">
        <v>0</v>
      </c>
      <c r="C54" s="49">
        <v>116705.17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116705.17</v>
      </c>
    </row>
    <row r="55" spans="1:12" ht="18.75" customHeight="1">
      <c r="A55" s="48" t="s">
        <v>64</v>
      </c>
      <c r="B55" s="17">
        <v>0</v>
      </c>
      <c r="C55" s="49">
        <v>17253.93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17253.93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476297.65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476297.65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430025.53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430025.53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344530.22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344530.22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194656.05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194656.05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89039.06</v>
      </c>
      <c r="I60" s="17">
        <v>0</v>
      </c>
      <c r="J60" s="17">
        <v>0</v>
      </c>
      <c r="K60" s="17">
        <v>0</v>
      </c>
      <c r="L60" s="47">
        <f t="shared" si="12"/>
        <v>89039.06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159625.25</v>
      </c>
      <c r="J61" s="17">
        <v>0</v>
      </c>
      <c r="K61" s="17">
        <v>0</v>
      </c>
      <c r="L61" s="47">
        <f t="shared" si="12"/>
        <v>159625.25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149997.67</v>
      </c>
      <c r="K62" s="17">
        <v>0</v>
      </c>
      <c r="L62" s="47">
        <f t="shared" si="12"/>
        <v>149997.67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116978.45</v>
      </c>
      <c r="L63" s="47">
        <f t="shared" si="12"/>
        <v>116978.45</v>
      </c>
    </row>
    <row r="64" spans="1:12" ht="18.75" customHeight="1">
      <c r="A64" s="51" t="s">
        <v>72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140399.87</v>
      </c>
      <c r="L64" s="53">
        <f t="shared" si="12"/>
        <v>140399.87</v>
      </c>
    </row>
    <row r="65" spans="1:10" ht="18" customHeight="1">
      <c r="A65" s="54" t="s">
        <v>59</v>
      </c>
      <c r="H65"/>
      <c r="I65"/>
      <c r="J65"/>
    </row>
    <row r="66" spans="1:11" ht="18" customHeight="1">
      <c r="A66" s="57"/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2019-11-22T17:56:59Z</dcterms:modified>
  <cp:category/>
  <cp:version/>
  <cp:contentType/>
  <cp:contentStatus/>
</cp:coreProperties>
</file>