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<sst xmlns="http://schemas.openxmlformats.org/spreadsheetml/2006/main" count="75" uniqueCount="74">
  <si>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</si>
  <si>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</si>
  <si>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</si>
  <si>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</si>
  <si>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</si>
  <si>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</si>
  <si>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</si>
  <si>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</si>
  <si>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</si>
  <si>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</si>
  <si>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</si>
  <si>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</si>
  <si>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</si>
  <si>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</si>
  <si>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</si>
  <si>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</si>
  <si>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</si>
  <si>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</si>
  <si>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</si>
  <si>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</si>
  <si>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</si>
  <si>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</si>
  <si>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</si>
  <si>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</si>
  <si>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</si>
  <si>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</si>
  <si>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</si>
  <si>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</si>
  <si>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</si>
  <si>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</si>
  <si>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</si>
  <si>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</si>
  <si>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</si>
  <si>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</si>
  <si>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</si>
  <si>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</si>
  <si>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</si>
  <si>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</si>
  <si>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</si>
  <si>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</si>
  <si>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</si>
  <si>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</si>
  <si>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</si>
  <si>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</si>
  <si>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</si>
  <si>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</si>
  <si>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</si>
  <si>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</si>
  <si>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</si>
  <si>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</si>
  <si>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</si>
  <si>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</si>
  <si>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</si>
  <si>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</si>
  <si>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</si>
  <si>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</si>
  <si>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</si>
  <si>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</si>
  <si>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</si>
  <si>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</si>
  <si>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</si>
  <si>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</si>
  <si>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</si>
  <si>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</si>
  <si>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</si>
  <si>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</si>
  <si>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</si>
  <si>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</si>
  <si>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</si>
  <si>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</si>
  <si>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</si>
  <si>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</si>
  <si>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</si>
  <si>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14/11/19 - VENCIMENTO 25/11/19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</si>
</sst>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111230</v>
      </c>
      <c r="C7" s="10">
        <f>C8+C11</f>
        <v>133531</v>
      </c>
      <c r="D7" s="10">
        <f aca="true" t="shared" si="0" ref="D7:K7">D8+D11</f>
        <v>377246</v>
      </c>
      <c r="E7" s="10">
        <f t="shared" si="0"/>
        <v>319665</v>
      </c>
      <c r="F7" s="10">
        <f t="shared" si="0"/>
        <v>304214</v>
      </c>
      <c r="G7" s="10">
        <f t="shared" si="0"/>
        <v>194250</v>
      </c>
      <c r="H7" s="10">
        <f t="shared" si="0"/>
        <v>88373</v>
      </c>
      <c r="I7" s="10">
        <f t="shared" si="0"/>
        <v>146166</v>
      </c>
      <c r="J7" s="10">
        <f t="shared" si="0"/>
        <v>169383</v>
      </c>
      <c r="K7" s="10">
        <f t="shared" si="0"/>
        <v>282768</v>
      </c>
      <c r="L7" s="10">
        <f>SUM(B7:K7)</f>
        <v>2126826</v>
      </c>
      <c r="M7" s="11"/>
    </row>
    <row r="8" spans="1:13" ht="17.25" customHeight="1">
      <c r="A8" s="12" t="s">
        <v>18</v>
      </c>
      <c r="B8" s="13">
        <f>B9+B10</f>
        <v>7266</v>
      </c>
      <c r="C8" s="13">
        <f aca="true" t="shared" si="1" ref="C8:K8">C9+C10</f>
        <v>8229</v>
      </c>
      <c r="D8" s="13">
        <f t="shared" si="1"/>
        <v>23735</v>
      </c>
      <c r="E8" s="13">
        <f t="shared" si="1"/>
        <v>17505</v>
      </c>
      <c r="F8" s="13">
        <f t="shared" si="1"/>
        <v>15138</v>
      </c>
      <c r="G8" s="13">
        <f t="shared" si="1"/>
        <v>12732</v>
      </c>
      <c r="H8" s="13">
        <f t="shared" si="1"/>
        <v>5137</v>
      </c>
      <c r="I8" s="13">
        <f t="shared" si="1"/>
        <v>7587</v>
      </c>
      <c r="J8" s="13">
        <f t="shared" si="1"/>
        <v>11322</v>
      </c>
      <c r="K8" s="13">
        <f t="shared" si="1"/>
        <v>16806</v>
      </c>
      <c r="L8" s="13">
        <f>SUM(B8:K8)</f>
        <v>125457</v>
      </c>
      <c r="M8"/>
    </row>
    <row r="9" spans="1:13" ht="17.25" customHeight="1">
      <c r="A9" s="14" t="s">
        <v>19</v>
      </c>
      <c r="B9" s="15">
        <v>7263</v>
      </c>
      <c r="C9" s="15">
        <v>8229</v>
      </c>
      <c r="D9" s="15">
        <v>23735</v>
      </c>
      <c r="E9" s="15">
        <v>17505</v>
      </c>
      <c r="F9" s="15">
        <v>15138</v>
      </c>
      <c r="G9" s="15">
        <v>12732</v>
      </c>
      <c r="H9" s="15">
        <v>5137</v>
      </c>
      <c r="I9" s="15">
        <v>7587</v>
      </c>
      <c r="J9" s="15">
        <v>11322</v>
      </c>
      <c r="K9" s="15">
        <v>16806</v>
      </c>
      <c r="L9" s="13">
        <f>SUM(B9:K9)</f>
        <v>125454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103964</v>
      </c>
      <c r="C11" s="15">
        <v>125302</v>
      </c>
      <c r="D11" s="15">
        <v>353511</v>
      </c>
      <c r="E11" s="15">
        <v>302160</v>
      </c>
      <c r="F11" s="15">
        <v>289076</v>
      </c>
      <c r="G11" s="15">
        <v>181518</v>
      </c>
      <c r="H11" s="15">
        <v>83236</v>
      </c>
      <c r="I11" s="15">
        <v>138579</v>
      </c>
      <c r="J11" s="15">
        <v>158061</v>
      </c>
      <c r="K11" s="15">
        <v>265962</v>
      </c>
      <c r="L11" s="13">
        <f>SUM(B11:K11)</f>
        <v>2001369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656459.24</v>
      </c>
      <c r="C17" s="25">
        <f aca="true" t="shared" si="2" ref="C17:L17">C18+C19+C20+C21+C22</f>
        <v>437128.27999999997</v>
      </c>
      <c r="D17" s="25">
        <f t="shared" si="2"/>
        <v>1402331.9200000002</v>
      </c>
      <c r="E17" s="25">
        <f t="shared" si="2"/>
        <v>1206644.95</v>
      </c>
      <c r="F17" s="25">
        <f t="shared" si="2"/>
        <v>1028325.6100000001</v>
      </c>
      <c r="G17" s="25">
        <f t="shared" si="2"/>
        <v>742699.3699999999</v>
      </c>
      <c r="H17" s="25">
        <f t="shared" si="2"/>
        <v>347350.73</v>
      </c>
      <c r="I17" s="25">
        <f t="shared" si="2"/>
        <v>520399.25000000006</v>
      </c>
      <c r="J17" s="25">
        <f t="shared" si="2"/>
        <v>676620.13</v>
      </c>
      <c r="K17" s="25">
        <f t="shared" si="2"/>
        <v>862317.88</v>
      </c>
      <c r="L17" s="25">
        <f t="shared" si="2"/>
        <v>7880277.3599999985</v>
      </c>
      <c r="M17"/>
    </row>
    <row r="18" spans="1:13" ht="17.25" customHeight="1">
      <c r="A18" s="26" t="s">
        <v>25</v>
      </c>
      <c r="B18" s="33">
        <f aca="true" t="shared" si="3" ref="B18:K18">ROUND(B13*B7,2)</f>
        <v>640273.25</v>
      </c>
      <c r="C18" s="33">
        <f t="shared" si="3"/>
        <v>414159.75</v>
      </c>
      <c r="D18" s="33">
        <f t="shared" si="3"/>
        <v>1393471.27</v>
      </c>
      <c r="E18" s="33">
        <f t="shared" si="3"/>
        <v>1194140.57</v>
      </c>
      <c r="F18" s="33">
        <f t="shared" si="3"/>
        <v>1005974.86</v>
      </c>
      <c r="G18" s="33">
        <f t="shared" si="3"/>
        <v>705846.23</v>
      </c>
      <c r="H18" s="33">
        <f t="shared" si="3"/>
        <v>353810.14</v>
      </c>
      <c r="I18" s="33">
        <f t="shared" si="3"/>
        <v>486045.8</v>
      </c>
      <c r="J18" s="33">
        <f t="shared" si="3"/>
        <v>606458.89</v>
      </c>
      <c r="K18" s="33">
        <f t="shared" si="3"/>
        <v>826615.69</v>
      </c>
      <c r="L18" s="33">
        <f>SUM(B18:K18)</f>
        <v>7626796.449999999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12434.4</v>
      </c>
      <c r="C19" s="33">
        <f t="shared" si="4"/>
        <v>18323.97</v>
      </c>
      <c r="D19" s="33">
        <f t="shared" si="4"/>
        <v>-10730.22</v>
      </c>
      <c r="E19" s="33">
        <f t="shared" si="4"/>
        <v>7147.54</v>
      </c>
      <c r="F19" s="33">
        <f t="shared" si="4"/>
        <v>15556.92</v>
      </c>
      <c r="G19" s="33">
        <f t="shared" si="4"/>
        <v>29792.2</v>
      </c>
      <c r="H19" s="33">
        <f t="shared" si="4"/>
        <v>-14553.06</v>
      </c>
      <c r="I19" s="33">
        <f t="shared" si="4"/>
        <v>50965.22</v>
      </c>
      <c r="J19" s="33">
        <f t="shared" si="4"/>
        <v>60083.41</v>
      </c>
      <c r="K19" s="33">
        <f t="shared" si="4"/>
        <v>17074.92</v>
      </c>
      <c r="L19" s="33">
        <f>SUM(B19:K19)</f>
        <v>186095.3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-116203.85</v>
      </c>
      <c r="C25" s="33">
        <f t="shared" si="5"/>
        <v>-45328.13</v>
      </c>
      <c r="D25" s="33">
        <f t="shared" si="5"/>
        <v>-120095.24</v>
      </c>
      <c r="E25" s="33">
        <f t="shared" si="5"/>
        <v>-155648.43</v>
      </c>
      <c r="F25" s="33">
        <f t="shared" si="5"/>
        <v>-885819.63</v>
      </c>
      <c r="G25" s="33">
        <f t="shared" si="5"/>
        <v>-81241.43</v>
      </c>
      <c r="H25" s="33">
        <f t="shared" si="5"/>
        <v>-35721.18</v>
      </c>
      <c r="I25" s="33">
        <f t="shared" si="5"/>
        <v>-62981.189999999995</v>
      </c>
      <c r="J25" s="33">
        <f t="shared" si="5"/>
        <v>-52749.83</v>
      </c>
      <c r="K25" s="33">
        <f t="shared" si="5"/>
        <v>-80183.07</v>
      </c>
      <c r="L25" s="33">
        <f t="shared" si="5"/>
        <v>-1635971.98</v>
      </c>
      <c r="M25"/>
    </row>
    <row r="26" spans="1:13" ht="18.75" customHeight="1">
      <c r="A26" s="27" t="s">
        <v>31</v>
      </c>
      <c r="B26" s="33">
        <f>B27+B28+B29+B30</f>
        <v>-31230.9</v>
      </c>
      <c r="C26" s="33">
        <f aca="true" t="shared" si="6" ref="C26:L26">C27+C28+C29+C30</f>
        <v>-35384.7</v>
      </c>
      <c r="D26" s="33">
        <f t="shared" si="6"/>
        <v>-102060.5</v>
      </c>
      <c r="E26" s="33">
        <f t="shared" si="6"/>
        <v>-75271.5</v>
      </c>
      <c r="F26" s="33">
        <f t="shared" si="6"/>
        <v>-65093.4</v>
      </c>
      <c r="G26" s="33">
        <f t="shared" si="6"/>
        <v>-54747.6</v>
      </c>
      <c r="H26" s="33">
        <f t="shared" si="6"/>
        <v>-22089.1</v>
      </c>
      <c r="I26" s="33">
        <f t="shared" si="6"/>
        <v>-46657.78999999999</v>
      </c>
      <c r="J26" s="33">
        <f t="shared" si="6"/>
        <v>-48684.6</v>
      </c>
      <c r="K26" s="33">
        <f t="shared" si="6"/>
        <v>-72265.8</v>
      </c>
      <c r="L26" s="33">
        <f t="shared" si="6"/>
        <v>-553485.89</v>
      </c>
      <c r="M26"/>
    </row>
    <row r="27" spans="1:13" s="36" customFormat="1" ht="18.75" customHeight="1">
      <c r="A27" s="34" t="s">
        <v>60</v>
      </c>
      <c r="B27" s="33">
        <f>-ROUND((B9)*$E$3,2)</f>
        <v>-31230.9</v>
      </c>
      <c r="C27" s="33">
        <f aca="true" t="shared" si="7" ref="C27:K27">-ROUND((C9)*$E$3,2)</f>
        <v>-35384.7</v>
      </c>
      <c r="D27" s="33">
        <f t="shared" si="7"/>
        <v>-102060.5</v>
      </c>
      <c r="E27" s="33">
        <f t="shared" si="7"/>
        <v>-75271.5</v>
      </c>
      <c r="F27" s="33">
        <f t="shared" si="7"/>
        <v>-65093.4</v>
      </c>
      <c r="G27" s="33">
        <f t="shared" si="7"/>
        <v>-54747.6</v>
      </c>
      <c r="H27" s="33">
        <f t="shared" si="7"/>
        <v>-22089.1</v>
      </c>
      <c r="I27" s="33">
        <f t="shared" si="7"/>
        <v>-32624.1</v>
      </c>
      <c r="J27" s="33">
        <f t="shared" si="7"/>
        <v>-48684.6</v>
      </c>
      <c r="K27" s="33">
        <f t="shared" si="7"/>
        <v>-72265.8</v>
      </c>
      <c r="L27" s="33">
        <f>SUM(B27:K27)</f>
        <v>-539452.2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-82.55</v>
      </c>
      <c r="J29" s="17">
        <v>0</v>
      </c>
      <c r="K29" s="17">
        <v>0</v>
      </c>
      <c r="L29" s="33">
        <f aca="true" t="shared" si="8" ref="L29:L42">SUM(B29:K29)</f>
        <v>-82.55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-13951.14</v>
      </c>
      <c r="J30" s="17">
        <v>0</v>
      </c>
      <c r="K30" s="17">
        <v>0</v>
      </c>
      <c r="L30" s="33">
        <f t="shared" si="8"/>
        <v>-13951.14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-84972.95</v>
      </c>
      <c r="C31" s="38">
        <f t="shared" si="9"/>
        <v>-9943.43</v>
      </c>
      <c r="D31" s="38">
        <f t="shared" si="9"/>
        <v>-18034.74</v>
      </c>
      <c r="E31" s="38">
        <f t="shared" si="9"/>
        <v>-80376.93</v>
      </c>
      <c r="F31" s="38">
        <f t="shared" si="9"/>
        <v>-820726.23</v>
      </c>
      <c r="G31" s="38">
        <f t="shared" si="9"/>
        <v>-26493.83</v>
      </c>
      <c r="H31" s="38">
        <f t="shared" si="9"/>
        <v>-13632.08</v>
      </c>
      <c r="I31" s="38">
        <f t="shared" si="9"/>
        <v>-16323.4</v>
      </c>
      <c r="J31" s="38">
        <f t="shared" si="9"/>
        <v>-4065.23</v>
      </c>
      <c r="K31" s="38">
        <f t="shared" si="9"/>
        <v>-7917.27</v>
      </c>
      <c r="L31" s="38">
        <f>SUM(L32:L42)</f>
        <v>-1082486.0899999999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-4837.5</v>
      </c>
      <c r="C35" s="17">
        <v>-9943.43</v>
      </c>
      <c r="D35" s="17">
        <v>-18034.74</v>
      </c>
      <c r="E35" s="17">
        <v>-75784.43</v>
      </c>
      <c r="F35" s="17">
        <v>-20726.23</v>
      </c>
      <c r="G35" s="17">
        <v>-26493.83</v>
      </c>
      <c r="H35" s="17">
        <v>-5739.22</v>
      </c>
      <c r="I35" s="17">
        <v>-16323.4</v>
      </c>
      <c r="J35" s="17">
        <v>-4065.23</v>
      </c>
      <c r="K35" s="17">
        <v>-7917.27</v>
      </c>
      <c r="L35" s="30">
        <f t="shared" si="8"/>
        <v>-189865.27999999997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1178000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1178000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-1978000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-1978000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540255.39</v>
      </c>
      <c r="C46" s="41">
        <f t="shared" si="10"/>
        <v>391800.14999999997</v>
      </c>
      <c r="D46" s="41">
        <f t="shared" si="10"/>
        <v>1282236.6800000002</v>
      </c>
      <c r="E46" s="41">
        <f t="shared" si="10"/>
        <v>1050996.52</v>
      </c>
      <c r="F46" s="41">
        <f t="shared" si="10"/>
        <v>142505.9800000001</v>
      </c>
      <c r="G46" s="41">
        <f t="shared" si="10"/>
        <v>661457.94</v>
      </c>
      <c r="H46" s="41">
        <f t="shared" si="10"/>
        <v>311629.55</v>
      </c>
      <c r="I46" s="41">
        <f t="shared" si="10"/>
        <v>457418.06000000006</v>
      </c>
      <c r="J46" s="41">
        <f t="shared" si="10"/>
        <v>623870.3</v>
      </c>
      <c r="K46" s="41">
        <f t="shared" si="10"/>
        <v>782134.81</v>
      </c>
      <c r="L46" s="42">
        <f>SUM(B46:K46)</f>
        <v>6244305.379999999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540255.39</v>
      </c>
      <c r="C52" s="41">
        <f aca="true" t="shared" si="11" ref="C52:K52">SUM(C53:C64)</f>
        <v>391800.14999999997</v>
      </c>
      <c r="D52" s="41">
        <f t="shared" si="11"/>
        <v>1282236.69</v>
      </c>
      <c r="E52" s="41">
        <f t="shared" si="11"/>
        <v>1050996.52</v>
      </c>
      <c r="F52" s="41">
        <f t="shared" si="11"/>
        <v>142505.97</v>
      </c>
      <c r="G52" s="41">
        <f t="shared" si="11"/>
        <v>661457.94</v>
      </c>
      <c r="H52" s="41">
        <f t="shared" si="11"/>
        <v>311629.55</v>
      </c>
      <c r="I52" s="41">
        <f t="shared" si="11"/>
        <v>457418.06</v>
      </c>
      <c r="J52" s="41">
        <f t="shared" si="11"/>
        <v>623870.3</v>
      </c>
      <c r="K52" s="41">
        <f t="shared" si="11"/>
        <v>782134.8200000001</v>
      </c>
      <c r="L52" s="47">
        <f>SUM(B52:K52)</f>
        <v>6244305.39</v>
      </c>
      <c r="M52" s="40"/>
    </row>
    <row r="53" spans="1:13" ht="18.75" customHeight="1">
      <c r="A53" s="48" t="s">
        <v>52</v>
      </c>
      <c r="B53" s="49">
        <v>540255.39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540255.39</v>
      </c>
      <c r="M53" s="40"/>
    </row>
    <row r="54" spans="1:12" ht="18.75" customHeight="1">
      <c r="A54" s="48" t="s">
        <v>63</v>
      </c>
      <c r="B54" s="17">
        <v>0</v>
      </c>
      <c r="C54" s="49">
        <v>342002.35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342002.35</v>
      </c>
    </row>
    <row r="55" spans="1:12" ht="18.75" customHeight="1">
      <c r="A55" s="48" t="s">
        <v>64</v>
      </c>
      <c r="B55" s="17">
        <v>0</v>
      </c>
      <c r="C55" s="49">
        <v>49797.8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49797.8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1282236.69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1282236.69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1050996.52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1050996.52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142505.97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142505.97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661457.94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661457.94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311629.55</v>
      </c>
      <c r="I60" s="17">
        <v>0</v>
      </c>
      <c r="J60" s="17">
        <v>0</v>
      </c>
      <c r="K60" s="17">
        <v>0</v>
      </c>
      <c r="L60" s="47">
        <f t="shared" si="12"/>
        <v>311629.55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457418.06</v>
      </c>
      <c r="J61" s="17">
        <v>0</v>
      </c>
      <c r="K61" s="17">
        <v>0</v>
      </c>
      <c r="L61" s="47">
        <f t="shared" si="12"/>
        <v>457418.06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623870.3</v>
      </c>
      <c r="K62" s="17">
        <v>0</v>
      </c>
      <c r="L62" s="47">
        <f t="shared" si="12"/>
        <v>623870.3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458643.86</v>
      </c>
      <c r="L63" s="47">
        <f t="shared" si="12"/>
        <v>458643.86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323490.96</v>
      </c>
      <c r="L64" s="53">
        <f t="shared" si="12"/>
        <v>323490.96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2019-11-22T17:56:39Z</dcterms:modified>
  <cp:category/>
  <cp:version/>
  <cp:contentType/>
  <cp:contentStatus/>
</cp:coreProperties>
</file>