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<sst xmlns="http://schemas.openxmlformats.org/spreadsheetml/2006/main" count="75" uniqueCount="74">
  <si>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</si>
  <si>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</si>
  <si>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</si>
  <si>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</si>
  <si>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</si>
  <si>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</si>
  <si>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</si>
  <si>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</si>
  <si>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</si>
  <si>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</si>
  <si>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</si>
  <si>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</si>
  <si>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</si>
  <si>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</si>
  <si>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</si>
  <si>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</si>
  <si>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</si>
  <si>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</si>
  <si>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</si>
  <si>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</si>
  <si>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</si>
  <si>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</si>
  <si>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</si>
  <si>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</si>
  <si>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</si>
  <si>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</si>
  <si>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</si>
  <si>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</si>
  <si>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</si>
  <si>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</si>
  <si>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</si>
  <si>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</si>
  <si>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</si>
  <si>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</si>
  <si>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</si>
  <si>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</si>
  <si>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</si>
  <si>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</si>
  <si>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</si>
  <si>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</si>
  <si>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</si>
  <si>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</si>
  <si>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</si>
  <si>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</si>
  <si>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</si>
  <si>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</si>
  <si>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</si>
  <si>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</si>
  <si>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</si>
  <si>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</si>
  <si>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</si>
  <si>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</si>
  <si>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</si>
  <si>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</si>
  <si>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</si>
  <si>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</si>
  <si>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</si>
  <si>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</si>
  <si>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</si>
  <si>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</si>
  <si>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</si>
  <si>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</si>
  <si>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</si>
  <si>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</si>
  <si>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</si>
  <si>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</si>
  <si>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</si>
  <si>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</si>
  <si>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</si>
  <si>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</si>
  <si>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</si>
  <si>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</si>
  <si>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</si>
  <si>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09/11/19 - VENCIMENTO 18/11/19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</si>
</sst>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61592</v>
      </c>
      <c r="C7" s="10">
        <f>C8+C11</f>
        <v>80463</v>
      </c>
      <c r="D7" s="10">
        <f aca="true" t="shared" si="0" ref="D7:K7">D8+D11</f>
        <v>226399</v>
      </c>
      <c r="E7" s="10">
        <f t="shared" si="0"/>
        <v>200981</v>
      </c>
      <c r="F7" s="10">
        <f t="shared" si="0"/>
        <v>187103</v>
      </c>
      <c r="G7" s="10">
        <f t="shared" si="0"/>
        <v>99928</v>
      </c>
      <c r="H7" s="10">
        <f t="shared" si="0"/>
        <v>43326</v>
      </c>
      <c r="I7" s="10">
        <f t="shared" si="0"/>
        <v>83111</v>
      </c>
      <c r="J7" s="10">
        <f t="shared" si="0"/>
        <v>68345</v>
      </c>
      <c r="K7" s="10">
        <f t="shared" si="0"/>
        <v>153351</v>
      </c>
      <c r="L7" s="10">
        <f>SUM(B7:K7)</f>
        <v>1204599</v>
      </c>
      <c r="M7" s="11"/>
    </row>
    <row r="8" spans="1:13" ht="17.25" customHeight="1">
      <c r="A8" s="12" t="s">
        <v>18</v>
      </c>
      <c r="B8" s="13">
        <f>B9+B10</f>
        <v>5661</v>
      </c>
      <c r="C8" s="13">
        <f aca="true" t="shared" si="1" ref="C8:K8">C9+C10</f>
        <v>6531</v>
      </c>
      <c r="D8" s="13">
        <f t="shared" si="1"/>
        <v>19155</v>
      </c>
      <c r="E8" s="13">
        <f t="shared" si="1"/>
        <v>15795</v>
      </c>
      <c r="F8" s="13">
        <f t="shared" si="1"/>
        <v>13023</v>
      </c>
      <c r="G8" s="13">
        <f t="shared" si="1"/>
        <v>8615</v>
      </c>
      <c r="H8" s="13">
        <f t="shared" si="1"/>
        <v>3179</v>
      </c>
      <c r="I8" s="13">
        <f t="shared" si="1"/>
        <v>5062</v>
      </c>
      <c r="J8" s="13">
        <f t="shared" si="1"/>
        <v>5359</v>
      </c>
      <c r="K8" s="13">
        <f t="shared" si="1"/>
        <v>11292</v>
      </c>
      <c r="L8" s="13">
        <f>SUM(B8:K8)</f>
        <v>93672</v>
      </c>
      <c r="M8"/>
    </row>
    <row r="9" spans="1:13" ht="17.25" customHeight="1">
      <c r="A9" s="14" t="s">
        <v>19</v>
      </c>
      <c r="B9" s="15">
        <v>5660</v>
      </c>
      <c r="C9" s="15">
        <v>6530</v>
      </c>
      <c r="D9" s="15">
        <v>19155</v>
      </c>
      <c r="E9" s="15">
        <v>15795</v>
      </c>
      <c r="F9" s="15">
        <v>13023</v>
      </c>
      <c r="G9" s="15">
        <v>8615</v>
      </c>
      <c r="H9" s="15">
        <v>3179</v>
      </c>
      <c r="I9" s="15">
        <v>5062</v>
      </c>
      <c r="J9" s="15">
        <v>5359</v>
      </c>
      <c r="K9" s="15">
        <v>11292</v>
      </c>
      <c r="L9" s="13">
        <f>SUM(B9:K9)</f>
        <v>93670</v>
      </c>
      <c r="M9"/>
    </row>
    <row r="10" spans="1:13" ht="17.25" customHeight="1">
      <c r="A10" s="14" t="s">
        <v>20</v>
      </c>
      <c r="B10" s="15">
        <v>1</v>
      </c>
      <c r="C10" s="15">
        <v>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55931</v>
      </c>
      <c r="C11" s="15">
        <v>73932</v>
      </c>
      <c r="D11" s="15">
        <v>207244</v>
      </c>
      <c r="E11" s="15">
        <v>185186</v>
      </c>
      <c r="F11" s="15">
        <v>174080</v>
      </c>
      <c r="G11" s="15">
        <v>91313</v>
      </c>
      <c r="H11" s="15">
        <v>40147</v>
      </c>
      <c r="I11" s="15">
        <v>78049</v>
      </c>
      <c r="J11" s="15">
        <v>62986</v>
      </c>
      <c r="K11" s="15">
        <v>142059</v>
      </c>
      <c r="L11" s="13">
        <f>SUM(B11:K11)</f>
        <v>1110927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365178.99</v>
      </c>
      <c r="C17" s="25">
        <f aca="true" t="shared" si="2" ref="C17:L17">C18+C19+C20+C21+C22</f>
        <v>265250.24</v>
      </c>
      <c r="D17" s="25">
        <f t="shared" si="2"/>
        <v>849423.91</v>
      </c>
      <c r="E17" s="25">
        <f t="shared" si="2"/>
        <v>760635.29</v>
      </c>
      <c r="F17" s="25">
        <f t="shared" si="2"/>
        <v>635074.12</v>
      </c>
      <c r="G17" s="25">
        <f t="shared" si="2"/>
        <v>385495.31</v>
      </c>
      <c r="H17" s="25">
        <f t="shared" si="2"/>
        <v>174418.8</v>
      </c>
      <c r="I17" s="25">
        <f t="shared" si="2"/>
        <v>288736.42</v>
      </c>
      <c r="J17" s="25">
        <f t="shared" si="2"/>
        <v>279023.56</v>
      </c>
      <c r="K17" s="25">
        <f t="shared" si="2"/>
        <v>476178.34</v>
      </c>
      <c r="L17" s="25">
        <f t="shared" si="2"/>
        <v>4479414.98</v>
      </c>
      <c r="M17"/>
    </row>
    <row r="18" spans="1:13" ht="17.25" customHeight="1">
      <c r="A18" s="26" t="s">
        <v>25</v>
      </c>
      <c r="B18" s="33">
        <f aca="true" t="shared" si="3" ref="B18:K18">ROUND(B13*B7,2)</f>
        <v>354542.03</v>
      </c>
      <c r="C18" s="33">
        <f t="shared" si="3"/>
        <v>249564.04</v>
      </c>
      <c r="D18" s="33">
        <f t="shared" si="3"/>
        <v>836272.63</v>
      </c>
      <c r="E18" s="33">
        <f t="shared" si="3"/>
        <v>750784.62</v>
      </c>
      <c r="F18" s="33">
        <f t="shared" si="3"/>
        <v>618712.2</v>
      </c>
      <c r="G18" s="33">
        <f t="shared" si="3"/>
        <v>363108.37</v>
      </c>
      <c r="H18" s="33">
        <f t="shared" si="3"/>
        <v>173459.97</v>
      </c>
      <c r="I18" s="33">
        <f t="shared" si="3"/>
        <v>276369.01</v>
      </c>
      <c r="J18" s="33">
        <f t="shared" si="3"/>
        <v>244702.44</v>
      </c>
      <c r="K18" s="33">
        <f t="shared" si="3"/>
        <v>448290.98</v>
      </c>
      <c r="L18" s="33">
        <f>SUM(B18:K18)</f>
        <v>4315806.290000001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6885.37</v>
      </c>
      <c r="C19" s="33">
        <f t="shared" si="4"/>
        <v>11041.64</v>
      </c>
      <c r="D19" s="33">
        <f t="shared" si="4"/>
        <v>-6439.59</v>
      </c>
      <c r="E19" s="33">
        <f t="shared" si="4"/>
        <v>4493.83</v>
      </c>
      <c r="F19" s="33">
        <f t="shared" si="4"/>
        <v>9568.09</v>
      </c>
      <c r="G19" s="33">
        <f t="shared" si="4"/>
        <v>15326</v>
      </c>
      <c r="H19" s="33">
        <f t="shared" si="4"/>
        <v>-7134.82</v>
      </c>
      <c r="I19" s="33">
        <f t="shared" si="4"/>
        <v>28979.18</v>
      </c>
      <c r="J19" s="33">
        <f t="shared" si="4"/>
        <v>24243.29</v>
      </c>
      <c r="K19" s="33">
        <f t="shared" si="4"/>
        <v>9260.09</v>
      </c>
      <c r="L19" s="33">
        <f>SUM(B19:K19)</f>
        <v>96223.07999999999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-44473.45</v>
      </c>
      <c r="C25" s="33">
        <f t="shared" si="5"/>
        <v>-28079</v>
      </c>
      <c r="D25" s="33">
        <f t="shared" si="5"/>
        <v>-82366.5</v>
      </c>
      <c r="E25" s="33">
        <f t="shared" si="5"/>
        <v>-72511</v>
      </c>
      <c r="F25" s="33">
        <f t="shared" si="5"/>
        <v>-55998.9</v>
      </c>
      <c r="G25" s="33">
        <f t="shared" si="5"/>
        <v>-37044.5</v>
      </c>
      <c r="H25" s="33">
        <f t="shared" si="5"/>
        <v>-21562.56</v>
      </c>
      <c r="I25" s="33">
        <f t="shared" si="5"/>
        <v>-21766.6</v>
      </c>
      <c r="J25" s="33">
        <f t="shared" si="5"/>
        <v>-23043.7</v>
      </c>
      <c r="K25" s="33">
        <f t="shared" si="5"/>
        <v>-48555.6</v>
      </c>
      <c r="L25" s="33">
        <f t="shared" si="5"/>
        <v>-435401.81</v>
      </c>
      <c r="M25"/>
    </row>
    <row r="26" spans="1:13" ht="18.75" customHeight="1">
      <c r="A26" s="27" t="s">
        <v>31</v>
      </c>
      <c r="B26" s="33">
        <f>B27+B28+B29+B30</f>
        <v>-24338</v>
      </c>
      <c r="C26" s="33">
        <f aca="true" t="shared" si="6" ref="C26:L26">C27+C28+C29+C30</f>
        <v>-28079</v>
      </c>
      <c r="D26" s="33">
        <f t="shared" si="6"/>
        <v>-82366.5</v>
      </c>
      <c r="E26" s="33">
        <f t="shared" si="6"/>
        <v>-67918.5</v>
      </c>
      <c r="F26" s="33">
        <f t="shared" si="6"/>
        <v>-55998.9</v>
      </c>
      <c r="G26" s="33">
        <f t="shared" si="6"/>
        <v>-37044.5</v>
      </c>
      <c r="H26" s="33">
        <f t="shared" si="6"/>
        <v>-13669.7</v>
      </c>
      <c r="I26" s="33">
        <f t="shared" si="6"/>
        <v>-21766.6</v>
      </c>
      <c r="J26" s="33">
        <f t="shared" si="6"/>
        <v>-23043.7</v>
      </c>
      <c r="K26" s="33">
        <f t="shared" si="6"/>
        <v>-48555.6</v>
      </c>
      <c r="L26" s="33">
        <f t="shared" si="6"/>
        <v>-402781</v>
      </c>
      <c r="M26"/>
    </row>
    <row r="27" spans="1:13" s="36" customFormat="1" ht="18.75" customHeight="1">
      <c r="A27" s="34" t="s">
        <v>60</v>
      </c>
      <c r="B27" s="33">
        <f>-ROUND((B9)*$E$3,2)</f>
        <v>-24338</v>
      </c>
      <c r="C27" s="33">
        <f aca="true" t="shared" si="7" ref="C27:K27">-ROUND((C9)*$E$3,2)</f>
        <v>-28079</v>
      </c>
      <c r="D27" s="33">
        <f t="shared" si="7"/>
        <v>-82366.5</v>
      </c>
      <c r="E27" s="33">
        <f t="shared" si="7"/>
        <v>-67918.5</v>
      </c>
      <c r="F27" s="33">
        <f t="shared" si="7"/>
        <v>-55998.9</v>
      </c>
      <c r="G27" s="33">
        <f t="shared" si="7"/>
        <v>-37044.5</v>
      </c>
      <c r="H27" s="33">
        <f t="shared" si="7"/>
        <v>-13669.7</v>
      </c>
      <c r="I27" s="33">
        <f t="shared" si="7"/>
        <v>-21766.6</v>
      </c>
      <c r="J27" s="33">
        <f t="shared" si="7"/>
        <v>-23043.7</v>
      </c>
      <c r="K27" s="33">
        <f t="shared" si="7"/>
        <v>-48555.6</v>
      </c>
      <c r="L27" s="33">
        <f>SUM(B27:K27)</f>
        <v>-402781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aca="true" t="shared" si="8" ref="L29:L42">SUM(B29:K29)</f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8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320705.54</v>
      </c>
      <c r="C46" s="41">
        <f t="shared" si="10"/>
        <v>237171.24</v>
      </c>
      <c r="D46" s="41">
        <f t="shared" si="10"/>
        <v>767057.41</v>
      </c>
      <c r="E46" s="41">
        <f t="shared" si="10"/>
        <v>688124.29</v>
      </c>
      <c r="F46" s="41">
        <f t="shared" si="10"/>
        <v>579075.22</v>
      </c>
      <c r="G46" s="41">
        <f t="shared" si="10"/>
        <v>348450.81</v>
      </c>
      <c r="H46" s="41">
        <f t="shared" si="10"/>
        <v>152856.24</v>
      </c>
      <c r="I46" s="41">
        <f t="shared" si="10"/>
        <v>266969.82</v>
      </c>
      <c r="J46" s="41">
        <f t="shared" si="10"/>
        <v>255979.86</v>
      </c>
      <c r="K46" s="41">
        <f t="shared" si="10"/>
        <v>427622.74000000005</v>
      </c>
      <c r="L46" s="42">
        <f>SUM(B46:K46)</f>
        <v>4044013.17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320705.54</v>
      </c>
      <c r="C52" s="41">
        <f aca="true" t="shared" si="11" ref="C52:K52">SUM(C53:C64)</f>
        <v>237171.24</v>
      </c>
      <c r="D52" s="41">
        <f t="shared" si="11"/>
        <v>767057.4</v>
      </c>
      <c r="E52" s="41">
        <f t="shared" si="11"/>
        <v>688124.29</v>
      </c>
      <c r="F52" s="41">
        <f t="shared" si="11"/>
        <v>579075.22</v>
      </c>
      <c r="G52" s="41">
        <f t="shared" si="11"/>
        <v>348450.81</v>
      </c>
      <c r="H52" s="41">
        <f t="shared" si="11"/>
        <v>152856.24</v>
      </c>
      <c r="I52" s="41">
        <f t="shared" si="11"/>
        <v>266969.82</v>
      </c>
      <c r="J52" s="41">
        <f t="shared" si="11"/>
        <v>255979.85</v>
      </c>
      <c r="K52" s="41">
        <f t="shared" si="11"/>
        <v>427622.74</v>
      </c>
      <c r="L52" s="47">
        <f>SUM(B52:K52)</f>
        <v>4044013.1500000004</v>
      </c>
      <c r="M52" s="40"/>
    </row>
    <row r="53" spans="1:13" ht="18.75" customHeight="1">
      <c r="A53" s="48" t="s">
        <v>52</v>
      </c>
      <c r="B53" s="49">
        <v>320705.54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320705.54</v>
      </c>
      <c r="M53" s="40"/>
    </row>
    <row r="54" spans="1:12" ht="18.75" customHeight="1">
      <c r="A54" s="48" t="s">
        <v>63</v>
      </c>
      <c r="B54" s="17">
        <v>0</v>
      </c>
      <c r="C54" s="49">
        <v>207192.8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207192.8</v>
      </c>
    </row>
    <row r="55" spans="1:12" ht="18.75" customHeight="1">
      <c r="A55" s="48" t="s">
        <v>64</v>
      </c>
      <c r="B55" s="17">
        <v>0</v>
      </c>
      <c r="C55" s="49">
        <v>29978.44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29978.44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767057.4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767057.4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688124.29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688124.29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579075.22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579075.22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348450.81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348450.81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152856.24</v>
      </c>
      <c r="I60" s="17">
        <v>0</v>
      </c>
      <c r="J60" s="17">
        <v>0</v>
      </c>
      <c r="K60" s="17">
        <v>0</v>
      </c>
      <c r="L60" s="47">
        <f t="shared" si="12"/>
        <v>152856.24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266969.82</v>
      </c>
      <c r="J61" s="17">
        <v>0</v>
      </c>
      <c r="K61" s="17">
        <v>0</v>
      </c>
      <c r="L61" s="47">
        <f t="shared" si="12"/>
        <v>266969.82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255979.85</v>
      </c>
      <c r="K62" s="17"/>
      <c r="L62" s="47">
        <f t="shared" si="12"/>
        <v>255979.85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222705.92</v>
      </c>
      <c r="L63" s="47">
        <f t="shared" si="12"/>
        <v>222705.92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204916.82</v>
      </c>
      <c r="L64" s="53">
        <f t="shared" si="12"/>
        <v>204916.82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2019-11-14T19:12:48Z</dcterms:modified>
  <cp:category/>
  <cp:version/>
  <cp:contentType/>
  <cp:contentStatus/>
</cp:coreProperties>
</file>