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<sst xmlns="http://schemas.openxmlformats.org/spreadsheetml/2006/main" count="75" uniqueCount="74">
  <si>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</si>
  <si>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</si>
  <si>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</si>
  <si>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</si>
  <si>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</si>
  <si>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</si>
  <si>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</si>
  <si>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</si>
  <si>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</si>
  <si>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</si>
  <si>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</si>
  <si>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</si>
  <si>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</si>
  <si>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</si>
  <si>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</si>
  <si>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</si>
  <si>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</si>
  <si>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</si>
  <si>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</si>
  <si>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</si>
  <si>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</si>
  <si>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</si>
  <si>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</si>
  <si>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</si>
  <si>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</si>
  <si>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</si>
  <si>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</si>
  <si>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</si>
  <si>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</si>
  <si>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</si>
  <si>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</si>
  <si>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</si>
  <si>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</si>
  <si>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</si>
  <si>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</si>
  <si>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</si>
  <si>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</si>
  <si>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</si>
  <si>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</si>
  <si>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</si>
  <si>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</si>
  <si>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</si>
  <si>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</si>
  <si>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</si>
  <si>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</si>
  <si>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</si>
  <si>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</si>
  <si>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</si>
  <si>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</si>
  <si>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</si>
  <si>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</si>
  <si>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</si>
  <si>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</si>
  <si>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</si>
  <si>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</si>
  <si>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</si>
  <si>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</si>
  <si>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</si>
  <si>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</si>
  <si>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</si>
  <si>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</si>
  <si>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</si>
  <si>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7.11. Viação Campo Belo</t>
  </si>
  <si>
    <t>7.12. Transpass Transp. de Pass. Ltda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</si>
  <si>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</si>
  <si>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</si>
  <si>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</si>
  <si>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</si>
  <si>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</si>
  <si>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</si>
  <si>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</si>
  <si>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</si>
  <si>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</si>
  <si>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OPERAÇÃO 07/11/19 - VENCIMENTO 14/11/19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</si>
</sst>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Border="1" applyAlignment="1">
      <alignment vertical="center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7.625" style="1" customWidth="1"/>
    <col min="14" max="16384" width="9.00390625" style="1" customWidth="1"/>
  </cols>
  <sheetData>
    <row r="1" spans="1:12" ht="25.5" customHeight="1">
      <c r="A1" s="57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4.3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67</v>
      </c>
      <c r="D5" s="6" t="s">
        <v>5</v>
      </c>
      <c r="E5" s="7" t="s">
        <v>68</v>
      </c>
      <c r="F5" s="7" t="s">
        <v>69</v>
      </c>
      <c r="G5" s="7" t="s">
        <v>70</v>
      </c>
      <c r="H5" s="7" t="s">
        <v>71</v>
      </c>
      <c r="I5" s="6" t="s">
        <v>6</v>
      </c>
      <c r="J5" s="6" t="s">
        <v>72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117673</v>
      </c>
      <c r="C7" s="10">
        <f>C8+C11</f>
        <v>144287</v>
      </c>
      <c r="D7" s="10">
        <f aca="true" t="shared" si="0" ref="D7:K7">D8+D11</f>
        <v>405041</v>
      </c>
      <c r="E7" s="10">
        <f t="shared" si="0"/>
        <v>343621</v>
      </c>
      <c r="F7" s="10">
        <f t="shared" si="0"/>
        <v>326545</v>
      </c>
      <c r="G7" s="10">
        <f t="shared" si="0"/>
        <v>202233</v>
      </c>
      <c r="H7" s="10">
        <f t="shared" si="0"/>
        <v>91804</v>
      </c>
      <c r="I7" s="10">
        <f t="shared" si="0"/>
        <v>151744</v>
      </c>
      <c r="J7" s="10">
        <f t="shared" si="0"/>
        <v>176974</v>
      </c>
      <c r="K7" s="10">
        <f t="shared" si="0"/>
        <v>290259</v>
      </c>
      <c r="L7" s="10">
        <f>SUM(B7:K7)</f>
        <v>2250181</v>
      </c>
      <c r="M7" s="11"/>
    </row>
    <row r="8" spans="1:13" ht="17.25" customHeight="1">
      <c r="A8" s="12" t="s">
        <v>18</v>
      </c>
      <c r="B8" s="13">
        <f>B9+B10</f>
        <v>7525</v>
      </c>
      <c r="C8" s="13">
        <f aca="true" t="shared" si="1" ref="C8:K8">C9+C10</f>
        <v>8432</v>
      </c>
      <c r="D8" s="13">
        <f t="shared" si="1"/>
        <v>24512</v>
      </c>
      <c r="E8" s="13">
        <f t="shared" si="1"/>
        <v>18895</v>
      </c>
      <c r="F8" s="13">
        <f t="shared" si="1"/>
        <v>15753</v>
      </c>
      <c r="G8" s="13">
        <f t="shared" si="1"/>
        <v>13202</v>
      </c>
      <c r="H8" s="13">
        <f t="shared" si="1"/>
        <v>5382</v>
      </c>
      <c r="I8" s="13">
        <f t="shared" si="1"/>
        <v>7752</v>
      </c>
      <c r="J8" s="13">
        <f t="shared" si="1"/>
        <v>11902</v>
      </c>
      <c r="K8" s="13">
        <f t="shared" si="1"/>
        <v>16993</v>
      </c>
      <c r="L8" s="13">
        <f>SUM(B8:K8)</f>
        <v>130348</v>
      </c>
      <c r="M8"/>
    </row>
    <row r="9" spans="1:13" ht="17.25" customHeight="1">
      <c r="A9" s="14" t="s">
        <v>19</v>
      </c>
      <c r="B9" s="15">
        <v>7524</v>
      </c>
      <c r="C9" s="15">
        <v>8432</v>
      </c>
      <c r="D9" s="15">
        <v>24512</v>
      </c>
      <c r="E9" s="15">
        <v>18895</v>
      </c>
      <c r="F9" s="15">
        <v>15753</v>
      </c>
      <c r="G9" s="15">
        <v>13202</v>
      </c>
      <c r="H9" s="15">
        <v>5382</v>
      </c>
      <c r="I9" s="15">
        <v>7752</v>
      </c>
      <c r="J9" s="15">
        <v>11902</v>
      </c>
      <c r="K9" s="15">
        <v>16993</v>
      </c>
      <c r="L9" s="13">
        <f>SUM(B9:K9)</f>
        <v>130347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110148</v>
      </c>
      <c r="C11" s="15">
        <v>135855</v>
      </c>
      <c r="D11" s="15">
        <v>380529</v>
      </c>
      <c r="E11" s="15">
        <v>324726</v>
      </c>
      <c r="F11" s="15">
        <v>310792</v>
      </c>
      <c r="G11" s="15">
        <v>189031</v>
      </c>
      <c r="H11" s="15">
        <v>86422</v>
      </c>
      <c r="I11" s="15">
        <v>143992</v>
      </c>
      <c r="J11" s="15">
        <v>165072</v>
      </c>
      <c r="K11" s="15">
        <v>273266</v>
      </c>
      <c r="L11" s="13">
        <f>SUM(B11:K11)</f>
        <v>2119833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1.019420462190776</v>
      </c>
      <c r="C15" s="22">
        <v>1.044243719390361</v>
      </c>
      <c r="D15" s="22">
        <v>0.992299648671597</v>
      </c>
      <c r="E15" s="22">
        <v>1.005985506041892</v>
      </c>
      <c r="F15" s="22">
        <v>1.015464519514086</v>
      </c>
      <c r="G15" s="22">
        <v>1.042207781206104</v>
      </c>
      <c r="H15" s="22">
        <v>0.958867609833971</v>
      </c>
      <c r="I15" s="22">
        <v>1.10485682695775</v>
      </c>
      <c r="J15" s="22">
        <v>1.099072516877437</v>
      </c>
      <c r="K15" s="22">
        <v>1.020656420929478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694267.35</v>
      </c>
      <c r="C17" s="25">
        <f aca="true" t="shared" si="2" ref="C17:L17">C18+C19+C20+C21+C22</f>
        <v>471965.09</v>
      </c>
      <c r="D17" s="25">
        <f t="shared" si="2"/>
        <v>1504210.51</v>
      </c>
      <c r="E17" s="25">
        <f t="shared" si="2"/>
        <v>1296670.63</v>
      </c>
      <c r="F17" s="25">
        <f t="shared" si="2"/>
        <v>1103311.72</v>
      </c>
      <c r="G17" s="25">
        <f t="shared" si="2"/>
        <v>772931.55</v>
      </c>
      <c r="H17" s="25">
        <f t="shared" si="2"/>
        <v>360522.06999999995</v>
      </c>
      <c r="I17" s="25">
        <f t="shared" si="2"/>
        <v>540892.7100000001</v>
      </c>
      <c r="J17" s="25">
        <f t="shared" si="2"/>
        <v>706491.6199999999</v>
      </c>
      <c r="K17" s="25">
        <f t="shared" si="2"/>
        <v>884668.67</v>
      </c>
      <c r="L17" s="25">
        <f t="shared" si="2"/>
        <v>8335931.919999999</v>
      </c>
      <c r="M17"/>
    </row>
    <row r="18" spans="1:13" ht="17.25" customHeight="1">
      <c r="A18" s="26" t="s">
        <v>25</v>
      </c>
      <c r="B18" s="33">
        <f aca="true" t="shared" si="3" ref="B18:K18">ROUND(B13*B7,2)</f>
        <v>677361.09</v>
      </c>
      <c r="C18" s="33">
        <f t="shared" si="3"/>
        <v>447520.56</v>
      </c>
      <c r="D18" s="33">
        <f t="shared" si="3"/>
        <v>1496140.45</v>
      </c>
      <c r="E18" s="33">
        <f t="shared" si="3"/>
        <v>1283630.61</v>
      </c>
      <c r="F18" s="33">
        <f t="shared" si="3"/>
        <v>1079819.01</v>
      </c>
      <c r="G18" s="33">
        <f t="shared" si="3"/>
        <v>734854.05</v>
      </c>
      <c r="H18" s="33">
        <f t="shared" si="3"/>
        <v>367546.49</v>
      </c>
      <c r="I18" s="33">
        <f t="shared" si="3"/>
        <v>504594.32</v>
      </c>
      <c r="J18" s="33">
        <f t="shared" si="3"/>
        <v>633637.71</v>
      </c>
      <c r="K18" s="33">
        <f t="shared" si="3"/>
        <v>848514.13</v>
      </c>
      <c r="L18" s="33">
        <f>SUM(B18:K18)</f>
        <v>8073618.42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13154.67</v>
      </c>
      <c r="C19" s="33">
        <f t="shared" si="4"/>
        <v>19799.97</v>
      </c>
      <c r="D19" s="33">
        <f t="shared" si="4"/>
        <v>-11520.81</v>
      </c>
      <c r="E19" s="33">
        <f t="shared" si="4"/>
        <v>7683.18</v>
      </c>
      <c r="F19" s="33">
        <f t="shared" si="4"/>
        <v>16698.88</v>
      </c>
      <c r="G19" s="33">
        <f t="shared" si="4"/>
        <v>31016.56</v>
      </c>
      <c r="H19" s="33">
        <f t="shared" si="4"/>
        <v>-15118.07</v>
      </c>
      <c r="I19" s="33">
        <f t="shared" si="4"/>
        <v>52910.16</v>
      </c>
      <c r="J19" s="33">
        <f t="shared" si="4"/>
        <v>62776.08</v>
      </c>
      <c r="K19" s="33">
        <f t="shared" si="4"/>
        <v>17527.27</v>
      </c>
      <c r="L19" s="33">
        <f>SUM(B19:K19)</f>
        <v>194927.88999999998</v>
      </c>
      <c r="M19"/>
    </row>
    <row r="20" spans="1:13" ht="17.25" customHeight="1">
      <c r="A20" s="27" t="s">
        <v>27</v>
      </c>
      <c r="B20" s="33">
        <v>2383.6</v>
      </c>
      <c r="C20" s="33">
        <v>4644.56</v>
      </c>
      <c r="D20" s="33">
        <v>19590.87</v>
      </c>
      <c r="E20" s="33">
        <v>16212.17</v>
      </c>
      <c r="F20" s="33">
        <v>18125.04</v>
      </c>
      <c r="G20" s="33">
        <v>15309.34</v>
      </c>
      <c r="H20" s="33">
        <v>6725.66</v>
      </c>
      <c r="I20" s="33">
        <v>613.43</v>
      </c>
      <c r="J20" s="33">
        <v>10077.83</v>
      </c>
      <c r="K20" s="33">
        <v>18627.27</v>
      </c>
      <c r="L20" s="33">
        <f>SUM(B20:K20)</f>
        <v>112309.77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0</v>
      </c>
      <c r="K21" s="29">
        <v>0</v>
      </c>
      <c r="L21" s="33">
        <f>SUM(B21:K21)</f>
        <v>4103.97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-10855.33</v>
      </c>
      <c r="F22" s="33">
        <v>-12699.2</v>
      </c>
      <c r="G22" s="33">
        <v>-8248.4</v>
      </c>
      <c r="H22" s="30">
        <v>0</v>
      </c>
      <c r="I22" s="33">
        <v>-17225.2</v>
      </c>
      <c r="J22" s="30">
        <v>0</v>
      </c>
      <c r="K22" s="30">
        <v>0</v>
      </c>
      <c r="L22" s="33">
        <f>SUM(B22:K22)</f>
        <v>-49028.130000000005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L25">+B26+B31+B44</f>
        <v>-112488.65</v>
      </c>
      <c r="C25" s="33">
        <f t="shared" si="5"/>
        <v>-36257.6</v>
      </c>
      <c r="D25" s="33">
        <f t="shared" si="5"/>
        <v>-105401.6</v>
      </c>
      <c r="E25" s="33">
        <f t="shared" si="5"/>
        <v>-85841</v>
      </c>
      <c r="F25" s="33">
        <f t="shared" si="5"/>
        <v>-67737.9</v>
      </c>
      <c r="G25" s="33">
        <f t="shared" si="5"/>
        <v>-56768.6</v>
      </c>
      <c r="H25" s="33">
        <f t="shared" si="5"/>
        <v>-31035.46</v>
      </c>
      <c r="I25" s="33">
        <f t="shared" si="5"/>
        <v>-47702.89</v>
      </c>
      <c r="J25" s="33">
        <f t="shared" si="5"/>
        <v>-51178.6</v>
      </c>
      <c r="K25" s="33">
        <f t="shared" si="5"/>
        <v>-73069.9</v>
      </c>
      <c r="L25" s="33">
        <f t="shared" si="5"/>
        <v>-667482.2</v>
      </c>
      <c r="M25"/>
    </row>
    <row r="26" spans="1:13" ht="18.75" customHeight="1">
      <c r="A26" s="27" t="s">
        <v>31</v>
      </c>
      <c r="B26" s="33">
        <f>B27+B28+B29+B30</f>
        <v>-32353.2</v>
      </c>
      <c r="C26" s="33">
        <f aca="true" t="shared" si="6" ref="C26:L26">C27+C28+C29+C30</f>
        <v>-36257.6</v>
      </c>
      <c r="D26" s="33">
        <f t="shared" si="6"/>
        <v>-105401.6</v>
      </c>
      <c r="E26" s="33">
        <f t="shared" si="6"/>
        <v>-81248.5</v>
      </c>
      <c r="F26" s="33">
        <f t="shared" si="6"/>
        <v>-67737.9</v>
      </c>
      <c r="G26" s="33">
        <f t="shared" si="6"/>
        <v>-56768.6</v>
      </c>
      <c r="H26" s="33">
        <f t="shared" si="6"/>
        <v>-23142.6</v>
      </c>
      <c r="I26" s="33">
        <f t="shared" si="6"/>
        <v>-47702.89</v>
      </c>
      <c r="J26" s="33">
        <f t="shared" si="6"/>
        <v>-51178.6</v>
      </c>
      <c r="K26" s="33">
        <f t="shared" si="6"/>
        <v>-73069.9</v>
      </c>
      <c r="L26" s="33">
        <f t="shared" si="6"/>
        <v>-574861.3899999999</v>
      </c>
      <c r="M26"/>
    </row>
    <row r="27" spans="1:13" s="36" customFormat="1" ht="18.75" customHeight="1">
      <c r="A27" s="34" t="s">
        <v>60</v>
      </c>
      <c r="B27" s="33">
        <f>-ROUND((B9)*$E$3,2)</f>
        <v>-32353.2</v>
      </c>
      <c r="C27" s="33">
        <f aca="true" t="shared" si="7" ref="C27:K27">-ROUND((C9)*$E$3,2)</f>
        <v>-36257.6</v>
      </c>
      <c r="D27" s="33">
        <f t="shared" si="7"/>
        <v>-105401.6</v>
      </c>
      <c r="E27" s="33">
        <f t="shared" si="7"/>
        <v>-81248.5</v>
      </c>
      <c r="F27" s="33">
        <f t="shared" si="7"/>
        <v>-67737.9</v>
      </c>
      <c r="G27" s="33">
        <f t="shared" si="7"/>
        <v>-56768.6</v>
      </c>
      <c r="H27" s="33">
        <f t="shared" si="7"/>
        <v>-23142.6</v>
      </c>
      <c r="I27" s="33">
        <f t="shared" si="7"/>
        <v>-33333.6</v>
      </c>
      <c r="J27" s="33">
        <f t="shared" si="7"/>
        <v>-51178.6</v>
      </c>
      <c r="K27" s="33">
        <f t="shared" si="7"/>
        <v>-73069.9</v>
      </c>
      <c r="L27" s="33">
        <f>SUM(B27:K27)</f>
        <v>-560492.1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>SUM(B28:K28)</f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-143.09</v>
      </c>
      <c r="J29" s="17">
        <v>0</v>
      </c>
      <c r="K29" s="17">
        <v>0</v>
      </c>
      <c r="L29" s="33">
        <f aca="true" t="shared" si="8" ref="L29:L42">SUM(B29:K29)</f>
        <v>-143.09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-14226.2</v>
      </c>
      <c r="J30" s="17">
        <v>0</v>
      </c>
      <c r="K30" s="17">
        <v>0</v>
      </c>
      <c r="L30" s="33">
        <f t="shared" si="8"/>
        <v>-14226.2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8">
        <f>SUM(L32:L42)</f>
        <v>-92620.81000000006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t="shared" si="8"/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 t="shared" si="8"/>
        <v>-32620.81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8"/>
        <v>-60000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8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8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8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8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8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894000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8"/>
        <v>894000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-894000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 t="shared" si="8"/>
        <v>-894000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8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  <c r="M44" s="39"/>
    </row>
    <row r="45" spans="1:13" ht="12" customHeight="1">
      <c r="A45" s="27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30"/>
      <c r="M45" s="40"/>
    </row>
    <row r="46" spans="1:13" ht="18.75" customHeight="1">
      <c r="A46" s="19" t="s">
        <v>48</v>
      </c>
      <c r="B46" s="41">
        <f aca="true" t="shared" si="10" ref="B46:K46">+B25+B17</f>
        <v>581778.7</v>
      </c>
      <c r="C46" s="41">
        <f t="shared" si="10"/>
        <v>435707.49000000005</v>
      </c>
      <c r="D46" s="41">
        <f t="shared" si="10"/>
        <v>1398808.91</v>
      </c>
      <c r="E46" s="41">
        <f t="shared" si="10"/>
        <v>1210829.63</v>
      </c>
      <c r="F46" s="41">
        <f t="shared" si="10"/>
        <v>1035573.82</v>
      </c>
      <c r="G46" s="41">
        <f t="shared" si="10"/>
        <v>716162.9500000001</v>
      </c>
      <c r="H46" s="41">
        <f t="shared" si="10"/>
        <v>329486.6099999999</v>
      </c>
      <c r="I46" s="41">
        <f t="shared" si="10"/>
        <v>493189.82000000007</v>
      </c>
      <c r="J46" s="41">
        <f t="shared" si="10"/>
        <v>655313.0199999999</v>
      </c>
      <c r="K46" s="41">
        <f t="shared" si="10"/>
        <v>811598.77</v>
      </c>
      <c r="L46" s="42">
        <f>SUM(B46:K46)</f>
        <v>7668449.720000001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SUM(B53:B64)</f>
        <v>581778.7</v>
      </c>
      <c r="C52" s="41">
        <f aca="true" t="shared" si="11" ref="C52:K52">SUM(C53:C64)</f>
        <v>435707.49</v>
      </c>
      <c r="D52" s="41">
        <f t="shared" si="11"/>
        <v>1398808.91</v>
      </c>
      <c r="E52" s="41">
        <f t="shared" si="11"/>
        <v>1210829.63</v>
      </c>
      <c r="F52" s="41">
        <f t="shared" si="11"/>
        <v>1035573.82</v>
      </c>
      <c r="G52" s="41">
        <f t="shared" si="11"/>
        <v>716162.95</v>
      </c>
      <c r="H52" s="41">
        <f t="shared" si="11"/>
        <v>329486.62</v>
      </c>
      <c r="I52" s="41">
        <f t="shared" si="11"/>
        <v>493189.82</v>
      </c>
      <c r="J52" s="41">
        <f t="shared" si="11"/>
        <v>655313.03</v>
      </c>
      <c r="K52" s="41">
        <f t="shared" si="11"/>
        <v>811598.77</v>
      </c>
      <c r="L52" s="47">
        <f>SUM(B52:K52)</f>
        <v>7668449.74</v>
      </c>
      <c r="M52" s="40"/>
    </row>
    <row r="53" spans="1:13" ht="18.75" customHeight="1">
      <c r="A53" s="48" t="s">
        <v>52</v>
      </c>
      <c r="B53" s="49">
        <v>581778.7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2" ref="L53:L64">SUM(B53:K53)</f>
        <v>581778.7</v>
      </c>
      <c r="M53" s="40"/>
    </row>
    <row r="54" spans="1:12" ht="18.75" customHeight="1">
      <c r="A54" s="48" t="s">
        <v>65</v>
      </c>
      <c r="B54" s="17">
        <v>0</v>
      </c>
      <c r="C54" s="49">
        <v>380939.06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2"/>
        <v>380939.06</v>
      </c>
    </row>
    <row r="55" spans="1:12" ht="18.75" customHeight="1">
      <c r="A55" s="48" t="s">
        <v>66</v>
      </c>
      <c r="B55" s="17">
        <v>0</v>
      </c>
      <c r="C55" s="49">
        <v>54768.43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2"/>
        <v>54768.43</v>
      </c>
    </row>
    <row r="56" spans="1:12" ht="18.75" customHeight="1">
      <c r="A56" s="48" t="s">
        <v>53</v>
      </c>
      <c r="B56" s="17">
        <v>0</v>
      </c>
      <c r="C56" s="17">
        <v>0</v>
      </c>
      <c r="D56" s="50">
        <v>1398808.91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2"/>
        <v>1398808.91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50">
        <v>1210829.63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2"/>
        <v>1210829.63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50">
        <v>1035573.82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2"/>
        <v>1035573.82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50">
        <v>716162.95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2"/>
        <v>716162.95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50">
        <v>329486.62</v>
      </c>
      <c r="I60" s="17">
        <v>0</v>
      </c>
      <c r="J60" s="17">
        <v>0</v>
      </c>
      <c r="K60" s="17">
        <v>0</v>
      </c>
      <c r="L60" s="47">
        <f t="shared" si="12"/>
        <v>329486.62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50">
        <v>493189.82</v>
      </c>
      <c r="J61" s="17">
        <v>0</v>
      </c>
      <c r="K61" s="17">
        <v>0</v>
      </c>
      <c r="L61" s="47">
        <f t="shared" si="12"/>
        <v>493189.82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50">
        <v>655313.03</v>
      </c>
      <c r="K62" s="17">
        <v>0</v>
      </c>
      <c r="L62" s="47">
        <f t="shared" si="12"/>
        <v>655313.03</v>
      </c>
    </row>
    <row r="63" spans="1:12" ht="18.75" customHeight="1">
      <c r="A63" s="48" t="s">
        <v>62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336326.53</v>
      </c>
      <c r="L63" s="47">
        <f t="shared" si="12"/>
        <v>336326.53</v>
      </c>
    </row>
    <row r="64" spans="1:12" ht="18.75" customHeight="1">
      <c r="A64" s="51" t="s">
        <v>63</v>
      </c>
      <c r="B64" s="56">
        <v>0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2">
        <v>475272.24</v>
      </c>
      <c r="L64" s="53">
        <f t="shared" si="12"/>
        <v>475272.24</v>
      </c>
    </row>
    <row r="65" spans="1:10" ht="18" customHeight="1">
      <c r="A65" s="54" t="s">
        <v>59</v>
      </c>
      <c r="H65"/>
      <c r="I65"/>
      <c r="J65"/>
    </row>
    <row r="66" spans="9:11" ht="18" customHeight="1">
      <c r="I66"/>
      <c r="J66"/>
      <c r="K66"/>
    </row>
    <row r="67" spans="1:11" ht="18" customHeight="1">
      <c r="A67" s="55"/>
      <c r="I67"/>
      <c r="K67"/>
    </row>
    <row r="68" spans="10:11" ht="18" customHeight="1">
      <c r="J68"/>
      <c r="K68"/>
    </row>
    <row r="69" ht="14.25">
      <c r="K69"/>
    </row>
    <row r="70" ht="14.25">
      <c r="K70"/>
    </row>
    <row r="71" ht="14.25">
      <c r="K71"/>
    </row>
    <row r="72" ht="14.25">
      <c r="K7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2019-11-13T18:01:00Z</dcterms:modified>
  <cp:category/>
  <cp:version/>
  <cp:contentType/>
  <cp:contentStatus/>
</cp:coreProperties>
</file>