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<sst xmlns="http://schemas.openxmlformats.org/spreadsheetml/2006/main" count="75" uniqueCount="74">
  <si>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</si>
  <si>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</si>
  <si>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</si>
  <si>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</si>
  <si>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</si>
  <si>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</si>
  <si>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</si>
  <si>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</si>
  <si>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</si>
  <si>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</si>
  <si>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</si>
  <si>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</si>
  <si>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</si>
  <si>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</si>
  <si>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</si>
  <si>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</si>
  <si>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</si>
  <si>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</si>
  <si>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</si>
  <si>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</si>
  <si>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</si>
  <si>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</si>
  <si>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</si>
  <si>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</si>
  <si>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</si>
  <si>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</si>
  <si>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</si>
  <si>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</si>
  <si>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</si>
  <si>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</si>
  <si>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</si>
  <si>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</si>
  <si>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</si>
  <si>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</si>
  <si>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</si>
  <si>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</si>
  <si>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</si>
  <si>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</si>
  <si>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</si>
  <si>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</si>
  <si>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</si>
  <si>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</si>
  <si>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</si>
  <si>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</si>
  <si>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</si>
  <si>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</si>
  <si>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</si>
  <si>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</si>
  <si>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</si>
  <si>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</si>
  <si>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</si>
  <si>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</si>
  <si>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</si>
  <si>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</si>
  <si>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</si>
  <si>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</si>
  <si>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</si>
  <si>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</si>
  <si>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</si>
  <si>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</si>
  <si>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</si>
  <si>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</si>
  <si>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7.11. Viação Campo Belo</t>
  </si>
  <si>
    <t>7.12. Transpass Transp. de Pass. Ltda</t>
  </si>
  <si>
    <t>DEMONSTRATIVO DE REMUNERAÇÃO DOS CONCESSIONÁRIOS - Grupo Local de Articulação Regional</t>
  </si>
  <si>
    <t>7.2. Viação Santa Brígida Ltda.</t>
  </si>
  <si>
    <t>7.3. Viação Gato Preto Ltda.</t>
  </si>
  <si>
    <t>OPERAÇÃO 04/11/19 - VENCIMENTO 11/11/19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</si>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</sst>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B5" sqref="B5:K5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68</v>
      </c>
      <c r="D5" s="6" t="s">
        <v>5</v>
      </c>
      <c r="E5" s="7" t="s">
        <v>69</v>
      </c>
      <c r="F5" s="7" t="s">
        <v>70</v>
      </c>
      <c r="G5" s="7" t="s">
        <v>71</v>
      </c>
      <c r="H5" s="7" t="s">
        <v>72</v>
      </c>
      <c r="I5" s="6" t="s">
        <v>6</v>
      </c>
      <c r="J5" s="6" t="s">
        <v>73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114202</v>
      </c>
      <c r="C7" s="10">
        <f>C8+C11</f>
        <v>136273</v>
      </c>
      <c r="D7" s="10">
        <f aca="true" t="shared" si="0" ref="D7:K7">D8+D11</f>
        <v>385532</v>
      </c>
      <c r="E7" s="10">
        <f t="shared" si="0"/>
        <v>326194</v>
      </c>
      <c r="F7" s="10">
        <f t="shared" si="0"/>
        <v>308273</v>
      </c>
      <c r="G7" s="10">
        <f t="shared" si="0"/>
        <v>195329</v>
      </c>
      <c r="H7" s="10">
        <f t="shared" si="0"/>
        <v>88402</v>
      </c>
      <c r="I7" s="10">
        <f t="shared" si="0"/>
        <v>142331</v>
      </c>
      <c r="J7" s="10">
        <f t="shared" si="0"/>
        <v>169112</v>
      </c>
      <c r="K7" s="10">
        <f t="shared" si="0"/>
        <v>276281</v>
      </c>
      <c r="L7" s="10">
        <f>SUM(B7:K7)</f>
        <v>2141929</v>
      </c>
      <c r="M7" s="11"/>
    </row>
    <row r="8" spans="1:13" ht="17.25" customHeight="1">
      <c r="A8" s="12" t="s">
        <v>18</v>
      </c>
      <c r="B8" s="13">
        <f>B9+B10</f>
        <v>7369</v>
      </c>
      <c r="C8" s="13">
        <f aca="true" t="shared" si="1" ref="C8:K8">C9+C10</f>
        <v>8104</v>
      </c>
      <c r="D8" s="13">
        <f t="shared" si="1"/>
        <v>24448</v>
      </c>
      <c r="E8" s="13">
        <f t="shared" si="1"/>
        <v>18315</v>
      </c>
      <c r="F8" s="13">
        <f t="shared" si="1"/>
        <v>15867</v>
      </c>
      <c r="G8" s="13">
        <f t="shared" si="1"/>
        <v>12779</v>
      </c>
      <c r="H8" s="13">
        <f t="shared" si="1"/>
        <v>5337</v>
      </c>
      <c r="I8" s="13">
        <f t="shared" si="1"/>
        <v>7879</v>
      </c>
      <c r="J8" s="13">
        <f t="shared" si="1"/>
        <v>11289</v>
      </c>
      <c r="K8" s="13">
        <f t="shared" si="1"/>
        <v>16489</v>
      </c>
      <c r="L8" s="13">
        <f>SUM(B8:K8)</f>
        <v>127876</v>
      </c>
      <c r="M8"/>
    </row>
    <row r="9" spans="1:13" ht="17.25" customHeight="1">
      <c r="A9" s="14" t="s">
        <v>19</v>
      </c>
      <c r="B9" s="15">
        <v>7368</v>
      </c>
      <c r="C9" s="15">
        <v>8104</v>
      </c>
      <c r="D9" s="15">
        <v>24448</v>
      </c>
      <c r="E9" s="15">
        <v>18315</v>
      </c>
      <c r="F9" s="15">
        <v>15867</v>
      </c>
      <c r="G9" s="15">
        <v>12779</v>
      </c>
      <c r="H9" s="15">
        <v>5337</v>
      </c>
      <c r="I9" s="15">
        <v>7879</v>
      </c>
      <c r="J9" s="15">
        <v>11289</v>
      </c>
      <c r="K9" s="15">
        <v>16489</v>
      </c>
      <c r="L9" s="13">
        <f>SUM(B9:K9)</f>
        <v>127875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106833</v>
      </c>
      <c r="C11" s="15">
        <v>128169</v>
      </c>
      <c r="D11" s="15">
        <v>361084</v>
      </c>
      <c r="E11" s="15">
        <v>307879</v>
      </c>
      <c r="F11" s="15">
        <v>292406</v>
      </c>
      <c r="G11" s="15">
        <v>182550</v>
      </c>
      <c r="H11" s="15">
        <v>83065</v>
      </c>
      <c r="I11" s="15">
        <v>134452</v>
      </c>
      <c r="J11" s="15">
        <v>157823</v>
      </c>
      <c r="K11" s="15">
        <v>259792</v>
      </c>
      <c r="L11" s="13">
        <f>SUM(B11:K11)</f>
        <v>2014053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673899.2</v>
      </c>
      <c r="C17" s="25">
        <f aca="true" t="shared" si="2" ref="C17:L17">C18+C19+C20+C21+C22</f>
        <v>446009.14</v>
      </c>
      <c r="D17" s="25">
        <f t="shared" si="2"/>
        <v>1432703.0700000003</v>
      </c>
      <c r="E17" s="25">
        <f t="shared" si="2"/>
        <v>1231180.67</v>
      </c>
      <c r="F17" s="25">
        <f t="shared" si="2"/>
        <v>1041955.48</v>
      </c>
      <c r="G17" s="25">
        <f t="shared" si="2"/>
        <v>746785.6199999999</v>
      </c>
      <c r="H17" s="25">
        <f t="shared" si="2"/>
        <v>347462.06999999995</v>
      </c>
      <c r="I17" s="25">
        <f t="shared" si="2"/>
        <v>506309.53</v>
      </c>
      <c r="J17" s="25">
        <f t="shared" si="2"/>
        <v>675553.71</v>
      </c>
      <c r="K17" s="25">
        <f t="shared" si="2"/>
        <v>842962.72</v>
      </c>
      <c r="L17" s="25">
        <f t="shared" si="2"/>
        <v>7944821.21</v>
      </c>
      <c r="M17"/>
    </row>
    <row r="18" spans="1:13" ht="17.25" customHeight="1">
      <c r="A18" s="26" t="s">
        <v>25</v>
      </c>
      <c r="B18" s="33">
        <f aca="true" t="shared" si="3" ref="B18:K18">ROUND(B13*B7,2)</f>
        <v>657380.97</v>
      </c>
      <c r="C18" s="33">
        <f t="shared" si="3"/>
        <v>422664.34</v>
      </c>
      <c r="D18" s="33">
        <f t="shared" si="3"/>
        <v>1424078.1</v>
      </c>
      <c r="E18" s="33">
        <f t="shared" si="3"/>
        <v>1218530.31</v>
      </c>
      <c r="F18" s="33">
        <f t="shared" si="3"/>
        <v>1019397.16</v>
      </c>
      <c r="G18" s="33">
        <f t="shared" si="3"/>
        <v>709766.99</v>
      </c>
      <c r="H18" s="33">
        <f t="shared" si="3"/>
        <v>353926.25</v>
      </c>
      <c r="I18" s="33">
        <f t="shared" si="3"/>
        <v>473293.27</v>
      </c>
      <c r="J18" s="33">
        <f t="shared" si="3"/>
        <v>605488.6</v>
      </c>
      <c r="K18" s="33">
        <f t="shared" si="3"/>
        <v>807652.25</v>
      </c>
      <c r="L18" s="33">
        <f>SUM(B18:K18)</f>
        <v>7692178.24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12766.64</v>
      </c>
      <c r="C19" s="33">
        <f t="shared" si="4"/>
        <v>18700.24</v>
      </c>
      <c r="D19" s="33">
        <f t="shared" si="4"/>
        <v>-10965.9</v>
      </c>
      <c r="E19" s="33">
        <f t="shared" si="4"/>
        <v>7293.52</v>
      </c>
      <c r="F19" s="33">
        <f t="shared" si="4"/>
        <v>15764.49</v>
      </c>
      <c r="G19" s="33">
        <f t="shared" si="4"/>
        <v>29957.69</v>
      </c>
      <c r="H19" s="33">
        <f t="shared" si="4"/>
        <v>-14557.83</v>
      </c>
      <c r="I19" s="33">
        <f t="shared" si="4"/>
        <v>49628.03</v>
      </c>
      <c r="J19" s="33">
        <f t="shared" si="4"/>
        <v>59987.28</v>
      </c>
      <c r="K19" s="33">
        <f t="shared" si="4"/>
        <v>16683.2</v>
      </c>
      <c r="L19" s="33">
        <f>SUM(B19:K19)</f>
        <v>185257.36000000002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-111817.85</v>
      </c>
      <c r="C25" s="33">
        <f t="shared" si="5"/>
        <v>-34847.2</v>
      </c>
      <c r="D25" s="33">
        <f t="shared" si="5"/>
        <v>-105126.4</v>
      </c>
      <c r="E25" s="33">
        <f t="shared" si="5"/>
        <v>-83347</v>
      </c>
      <c r="F25" s="33">
        <f t="shared" si="5"/>
        <v>-68228.1</v>
      </c>
      <c r="G25" s="33">
        <f t="shared" si="5"/>
        <v>-54949.7</v>
      </c>
      <c r="H25" s="33">
        <f t="shared" si="5"/>
        <v>-30841.96</v>
      </c>
      <c r="I25" s="33">
        <f t="shared" si="5"/>
        <v>-49299.95</v>
      </c>
      <c r="J25" s="33">
        <f t="shared" si="5"/>
        <v>-48542.7</v>
      </c>
      <c r="K25" s="33">
        <f t="shared" si="5"/>
        <v>-70902.7</v>
      </c>
      <c r="L25" s="33">
        <f t="shared" si="5"/>
        <v>-657903.56</v>
      </c>
      <c r="M25"/>
    </row>
    <row r="26" spans="1:13" ht="18.75" customHeight="1">
      <c r="A26" s="27" t="s">
        <v>31</v>
      </c>
      <c r="B26" s="33">
        <f>B27+B28+B29+B30</f>
        <v>-31682.4</v>
      </c>
      <c r="C26" s="33">
        <f aca="true" t="shared" si="6" ref="C26:L26">C27+C28+C29+C30</f>
        <v>-34847.2</v>
      </c>
      <c r="D26" s="33">
        <f t="shared" si="6"/>
        <v>-105126.4</v>
      </c>
      <c r="E26" s="33">
        <f t="shared" si="6"/>
        <v>-78754.5</v>
      </c>
      <c r="F26" s="33">
        <f t="shared" si="6"/>
        <v>-68228.1</v>
      </c>
      <c r="G26" s="33">
        <f t="shared" si="6"/>
        <v>-54949.7</v>
      </c>
      <c r="H26" s="33">
        <f t="shared" si="6"/>
        <v>-22949.1</v>
      </c>
      <c r="I26" s="33">
        <f t="shared" si="6"/>
        <v>-49299.95</v>
      </c>
      <c r="J26" s="33">
        <f t="shared" si="6"/>
        <v>-48542.7</v>
      </c>
      <c r="K26" s="33">
        <f t="shared" si="6"/>
        <v>-70902.7</v>
      </c>
      <c r="L26" s="33">
        <f t="shared" si="6"/>
        <v>-565282.75</v>
      </c>
      <c r="M26"/>
    </row>
    <row r="27" spans="1:13" s="36" customFormat="1" ht="18.75" customHeight="1">
      <c r="A27" s="34" t="s">
        <v>60</v>
      </c>
      <c r="B27" s="33">
        <f>-ROUND((B9)*$E$3,2)</f>
        <v>-31682.4</v>
      </c>
      <c r="C27" s="33">
        <f aca="true" t="shared" si="7" ref="C27:K27">-ROUND((C9)*$E$3,2)</f>
        <v>-34847.2</v>
      </c>
      <c r="D27" s="33">
        <f t="shared" si="7"/>
        <v>-105126.4</v>
      </c>
      <c r="E27" s="33">
        <f t="shared" si="7"/>
        <v>-78754.5</v>
      </c>
      <c r="F27" s="33">
        <f t="shared" si="7"/>
        <v>-68228.1</v>
      </c>
      <c r="G27" s="33">
        <f t="shared" si="7"/>
        <v>-54949.7</v>
      </c>
      <c r="H27" s="33">
        <f t="shared" si="7"/>
        <v>-22949.1</v>
      </c>
      <c r="I27" s="33">
        <f t="shared" si="7"/>
        <v>-33879.7</v>
      </c>
      <c r="J27" s="33">
        <f t="shared" si="7"/>
        <v>-48542.7</v>
      </c>
      <c r="K27" s="33">
        <f t="shared" si="7"/>
        <v>-70902.7</v>
      </c>
      <c r="L27" s="33">
        <f>SUM(B27:K27)</f>
        <v>-549862.5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-132.09</v>
      </c>
      <c r="J29" s="17">
        <v>0</v>
      </c>
      <c r="K29" s="17">
        <v>0</v>
      </c>
      <c r="L29" s="33">
        <f aca="true" t="shared" si="8" ref="L29:L42">SUM(B29:K29)</f>
        <v>-132.09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-15288.16</v>
      </c>
      <c r="J30" s="17">
        <v>0</v>
      </c>
      <c r="K30" s="17">
        <v>0</v>
      </c>
      <c r="L30" s="33">
        <f t="shared" si="8"/>
        <v>-15288.16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-92620.81000000006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562081.35</v>
      </c>
      <c r="C46" s="41">
        <f t="shared" si="10"/>
        <v>411161.94</v>
      </c>
      <c r="D46" s="41">
        <f t="shared" si="10"/>
        <v>1327576.6700000004</v>
      </c>
      <c r="E46" s="41">
        <f t="shared" si="10"/>
        <v>1147833.67</v>
      </c>
      <c r="F46" s="41">
        <f t="shared" si="10"/>
        <v>973727.38</v>
      </c>
      <c r="G46" s="41">
        <f t="shared" si="10"/>
        <v>691835.9199999999</v>
      </c>
      <c r="H46" s="41">
        <f t="shared" si="10"/>
        <v>316620.1099999999</v>
      </c>
      <c r="I46" s="41">
        <f t="shared" si="10"/>
        <v>457009.58</v>
      </c>
      <c r="J46" s="41">
        <f t="shared" si="10"/>
        <v>627011.01</v>
      </c>
      <c r="K46" s="41">
        <f t="shared" si="10"/>
        <v>772060.02</v>
      </c>
      <c r="L46" s="42">
        <f>SUM(B46:K46)</f>
        <v>7286917.65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562081.35</v>
      </c>
      <c r="C52" s="41">
        <f aca="true" t="shared" si="11" ref="C52:K52">SUM(C53:C64)</f>
        <v>411161.93</v>
      </c>
      <c r="D52" s="41">
        <f t="shared" si="11"/>
        <v>1327576.67</v>
      </c>
      <c r="E52" s="41">
        <f t="shared" si="11"/>
        <v>1147833.67</v>
      </c>
      <c r="F52" s="41">
        <f t="shared" si="11"/>
        <v>973727.38</v>
      </c>
      <c r="G52" s="41">
        <f t="shared" si="11"/>
        <v>691835.92</v>
      </c>
      <c r="H52" s="41">
        <f t="shared" si="11"/>
        <v>316620.11</v>
      </c>
      <c r="I52" s="41">
        <f t="shared" si="11"/>
        <v>457009.59</v>
      </c>
      <c r="J52" s="41">
        <f t="shared" si="11"/>
        <v>627011.02</v>
      </c>
      <c r="K52" s="41">
        <f t="shared" si="11"/>
        <v>772060.02</v>
      </c>
      <c r="L52" s="47">
        <f>SUM(B52:K52)</f>
        <v>7286917.66</v>
      </c>
      <c r="M52" s="40"/>
    </row>
    <row r="53" spans="1:13" ht="18.75" customHeight="1">
      <c r="A53" s="48" t="s">
        <v>52</v>
      </c>
      <c r="B53" s="49">
        <v>562081.35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562081.35</v>
      </c>
      <c r="M53" s="40"/>
    </row>
    <row r="54" spans="1:12" ht="18.75" customHeight="1">
      <c r="A54" s="48" t="s">
        <v>65</v>
      </c>
      <c r="B54" s="17">
        <v>0</v>
      </c>
      <c r="C54" s="49">
        <v>358656.55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358656.55</v>
      </c>
    </row>
    <row r="55" spans="1:12" ht="18.75" customHeight="1">
      <c r="A55" s="48" t="s">
        <v>66</v>
      </c>
      <c r="B55" s="17">
        <v>0</v>
      </c>
      <c r="C55" s="49">
        <v>52505.38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52505.38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1327576.67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1327576.67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1147833.67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1147833.67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973727.38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973727.38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691835.92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691835.92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316620.11</v>
      </c>
      <c r="I60" s="17">
        <v>0</v>
      </c>
      <c r="J60" s="17">
        <v>0</v>
      </c>
      <c r="K60" s="17">
        <v>0</v>
      </c>
      <c r="L60" s="47">
        <f t="shared" si="12"/>
        <v>316620.11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457009.59</v>
      </c>
      <c r="J61" s="17">
        <v>0</v>
      </c>
      <c r="K61" s="17">
        <v>0</v>
      </c>
      <c r="L61" s="47">
        <f t="shared" si="12"/>
        <v>457009.59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627011.02</v>
      </c>
      <c r="K62" s="17"/>
      <c r="L62" s="47">
        <f t="shared" si="12"/>
        <v>627011.02</v>
      </c>
    </row>
    <row r="63" spans="1:12" ht="18.75" customHeight="1">
      <c r="A63" s="48" t="s">
        <v>62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321871.82</v>
      </c>
      <c r="L63" s="47">
        <f t="shared" si="12"/>
        <v>321871.82</v>
      </c>
    </row>
    <row r="64" spans="1:12" ht="18.75" customHeight="1">
      <c r="A64" s="51" t="s">
        <v>63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450188.2</v>
      </c>
      <c r="L64" s="53">
        <f t="shared" si="12"/>
        <v>450188.2</v>
      </c>
    </row>
    <row r="65" spans="1:10" ht="18" customHeight="1">
      <c r="A65" s="54" t="s">
        <v>59</v>
      </c>
      <c r="H65"/>
      <c r="I65"/>
      <c r="J65"/>
    </row>
    <row r="66" spans="9:11" ht="18" customHeight="1"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2019-11-11T20:03:46Z</dcterms:modified>
  <cp:category/>
  <cp:version/>
  <cp:contentType/>
  <cp:contentStatus/>
</cp:coreProperties>
</file>