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<sst xmlns="http://schemas.openxmlformats.org/spreadsheetml/2006/main" count="75" uniqueCount="74">
  <si>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</si>
  <si>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</si>
  <si>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</si>
  <si>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</si>
  <si>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</si>
  <si>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</si>
  <si>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</si>
  <si>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</si>
  <si>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</si>
  <si>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</si>
  <si>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</si>
  <si>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</si>
  <si>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</si>
  <si>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</si>
  <si>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</si>
  <si>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</si>
  <si>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</si>
  <si>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</si>
  <si>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</si>
  <si>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</si>
  <si>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</si>
  <si>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</si>
  <si>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</si>
  <si>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</si>
  <si>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</si>
  <si>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</si>
  <si>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</si>
  <si>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</si>
  <si>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</si>
  <si>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</si>
  <si>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</si>
  <si>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</si>
  <si>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</si>
  <si>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</si>
  <si>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</si>
  <si>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</si>
  <si>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</si>
  <si>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</si>
  <si>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</si>
  <si>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</si>
  <si>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</si>
  <si>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</si>
  <si>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</si>
  <si>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</si>
  <si>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</si>
  <si>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</si>
  <si>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</si>
  <si>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</si>
  <si>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</si>
  <si>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</si>
  <si>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</si>
  <si>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</si>
  <si>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</si>
  <si>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</si>
  <si>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</si>
  <si>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</si>
  <si>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</si>
  <si>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</si>
  <si>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</si>
  <si>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</si>
  <si>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</si>
  <si>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</si>
  <si>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7.11. Viação Campo Belo</t>
  </si>
  <si>
    <t>7.12. Transpass Transp. de Pass. Ltda</t>
  </si>
  <si>
    <t>DEMONSTRATIVO DE REMUNERAÇÃO DOS CONCESSIONÁRIOS - Grupo Local de Articulação Regional</t>
  </si>
  <si>
    <t>7.2. Viação Santa Brígida Ltda.</t>
  </si>
  <si>
    <t>7.3. Viação Gato Preto Ltda.</t>
  </si>
  <si>
    <t>OPERAÇÃO 01/11/19 - VENCIMENTO 08/11/19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</si>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</sst>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K5" sqref="K5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68</v>
      </c>
      <c r="D5" s="6" t="s">
        <v>5</v>
      </c>
      <c r="E5" s="7" t="s">
        <v>69</v>
      </c>
      <c r="F5" s="7" t="s">
        <v>70</v>
      </c>
      <c r="G5" s="7" t="s">
        <v>71</v>
      </c>
      <c r="H5" s="7" t="s">
        <v>72</v>
      </c>
      <c r="I5" s="6" t="s">
        <v>6</v>
      </c>
      <c r="J5" s="6" t="s">
        <v>73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112996</v>
      </c>
      <c r="C7" s="10">
        <f>C8+C11</f>
        <v>136401</v>
      </c>
      <c r="D7" s="10">
        <f aca="true" t="shared" si="0" ref="D7:K7">D8+D11</f>
        <v>387749</v>
      </c>
      <c r="E7" s="10">
        <f t="shared" si="0"/>
        <v>327042</v>
      </c>
      <c r="F7" s="10">
        <f t="shared" si="0"/>
        <v>309319</v>
      </c>
      <c r="G7" s="10">
        <f t="shared" si="0"/>
        <v>191864</v>
      </c>
      <c r="H7" s="10">
        <f t="shared" si="0"/>
        <v>87374</v>
      </c>
      <c r="I7" s="10">
        <f t="shared" si="0"/>
        <v>148057</v>
      </c>
      <c r="J7" s="10">
        <f t="shared" si="0"/>
        <v>165998</v>
      </c>
      <c r="K7" s="10">
        <f t="shared" si="0"/>
        <v>278871</v>
      </c>
      <c r="L7" s="10">
        <f>SUM(B7:K7)</f>
        <v>2145671</v>
      </c>
      <c r="M7" s="11"/>
    </row>
    <row r="8" spans="1:13" ht="17.25" customHeight="1">
      <c r="A8" s="12" t="s">
        <v>18</v>
      </c>
      <c r="B8" s="13">
        <f>B9+B10</f>
        <v>7572</v>
      </c>
      <c r="C8" s="13">
        <f aca="true" t="shared" si="1" ref="C8:K8">C9+C10</f>
        <v>8378</v>
      </c>
      <c r="D8" s="13">
        <f t="shared" si="1"/>
        <v>24972</v>
      </c>
      <c r="E8" s="13">
        <f t="shared" si="1"/>
        <v>19180</v>
      </c>
      <c r="F8" s="13">
        <f t="shared" si="1"/>
        <v>16606</v>
      </c>
      <c r="G8" s="13">
        <f t="shared" si="1"/>
        <v>13000</v>
      </c>
      <c r="H8" s="13">
        <f t="shared" si="1"/>
        <v>5492</v>
      </c>
      <c r="I8" s="13">
        <f t="shared" si="1"/>
        <v>8017</v>
      </c>
      <c r="J8" s="13">
        <f t="shared" si="1"/>
        <v>11233</v>
      </c>
      <c r="K8" s="13">
        <f t="shared" si="1"/>
        <v>16896</v>
      </c>
      <c r="L8" s="13">
        <f>SUM(B8:K8)</f>
        <v>131346</v>
      </c>
      <c r="M8"/>
    </row>
    <row r="9" spans="1:13" ht="17.25" customHeight="1">
      <c r="A9" s="14" t="s">
        <v>19</v>
      </c>
      <c r="B9" s="15">
        <v>7572</v>
      </c>
      <c r="C9" s="15">
        <v>8378</v>
      </c>
      <c r="D9" s="15">
        <v>24972</v>
      </c>
      <c r="E9" s="15">
        <v>19180</v>
      </c>
      <c r="F9" s="15">
        <v>16606</v>
      </c>
      <c r="G9" s="15">
        <v>13000</v>
      </c>
      <c r="H9" s="15">
        <v>5492</v>
      </c>
      <c r="I9" s="15">
        <v>8017</v>
      </c>
      <c r="J9" s="15">
        <v>11233</v>
      </c>
      <c r="K9" s="15">
        <v>16896</v>
      </c>
      <c r="L9" s="13">
        <f>SUM(B9:K9)</f>
        <v>131346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105424</v>
      </c>
      <c r="C11" s="15">
        <v>128023</v>
      </c>
      <c r="D11" s="15">
        <v>362777</v>
      </c>
      <c r="E11" s="15">
        <v>307862</v>
      </c>
      <c r="F11" s="15">
        <v>292713</v>
      </c>
      <c r="G11" s="15">
        <v>178864</v>
      </c>
      <c r="H11" s="15">
        <v>81882</v>
      </c>
      <c r="I11" s="15">
        <v>140040</v>
      </c>
      <c r="J11" s="15">
        <v>154765</v>
      </c>
      <c r="K11" s="15">
        <v>261975</v>
      </c>
      <c r="L11" s="13">
        <f>SUM(B11:K11)</f>
        <v>2014325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666822.2799999999</v>
      </c>
      <c r="C17" s="25">
        <f aca="true" t="shared" si="2" ref="C17:L17">C18+C19+C20+C21+C22</f>
        <v>446423.71</v>
      </c>
      <c r="D17" s="25">
        <f t="shared" si="2"/>
        <v>1440829.1700000002</v>
      </c>
      <c r="E17" s="25">
        <f t="shared" si="2"/>
        <v>1234367.42</v>
      </c>
      <c r="F17" s="25">
        <f t="shared" si="2"/>
        <v>1045467.8799999999</v>
      </c>
      <c r="G17" s="25">
        <f t="shared" si="2"/>
        <v>733663.4199999999</v>
      </c>
      <c r="H17" s="25">
        <f t="shared" si="2"/>
        <v>343515.66</v>
      </c>
      <c r="I17" s="25">
        <f t="shared" si="2"/>
        <v>527346.7400000001</v>
      </c>
      <c r="J17" s="25">
        <f t="shared" si="2"/>
        <v>663299.75</v>
      </c>
      <c r="K17" s="25">
        <f t="shared" si="2"/>
        <v>850690.46</v>
      </c>
      <c r="L17" s="25">
        <f t="shared" si="2"/>
        <v>7952426.489999999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650438.87</v>
      </c>
      <c r="C18" s="33">
        <f t="shared" si="3"/>
        <v>423061.34</v>
      </c>
      <c r="D18" s="33">
        <f t="shared" si="3"/>
        <v>1432267.26</v>
      </c>
      <c r="E18" s="33">
        <f t="shared" si="3"/>
        <v>1221698.1</v>
      </c>
      <c r="F18" s="33">
        <f t="shared" si="3"/>
        <v>1022856.07</v>
      </c>
      <c r="G18" s="33">
        <f t="shared" si="3"/>
        <v>697176.22</v>
      </c>
      <c r="H18" s="33">
        <f t="shared" si="3"/>
        <v>349810.55</v>
      </c>
      <c r="I18" s="33">
        <f t="shared" si="3"/>
        <v>492333.94</v>
      </c>
      <c r="J18" s="33">
        <f t="shared" si="3"/>
        <v>594339.24</v>
      </c>
      <c r="K18" s="33">
        <f t="shared" si="3"/>
        <v>815223.59</v>
      </c>
      <c r="L18" s="33">
        <f>SUM(B18:K18)</f>
        <v>7699205.18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12631.82</v>
      </c>
      <c r="C19" s="33">
        <f t="shared" si="4"/>
        <v>18717.81</v>
      </c>
      <c r="D19" s="33">
        <f t="shared" si="4"/>
        <v>-11028.96</v>
      </c>
      <c r="E19" s="33">
        <f t="shared" si="4"/>
        <v>7312.48</v>
      </c>
      <c r="F19" s="33">
        <f t="shared" si="4"/>
        <v>15817.98</v>
      </c>
      <c r="G19" s="33">
        <f t="shared" si="4"/>
        <v>29426.26</v>
      </c>
      <c r="H19" s="33">
        <f t="shared" si="4"/>
        <v>-14388.54</v>
      </c>
      <c r="I19" s="33">
        <f t="shared" si="4"/>
        <v>51624.57</v>
      </c>
      <c r="J19" s="33">
        <f t="shared" si="4"/>
        <v>58882.68</v>
      </c>
      <c r="K19" s="33">
        <f t="shared" si="4"/>
        <v>16839.6</v>
      </c>
      <c r="L19" s="33">
        <f>SUM(B19:K19)</f>
        <v>185835.7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-112695.04999999999</v>
      </c>
      <c r="C25" s="33">
        <f t="shared" si="5"/>
        <v>-36025.4</v>
      </c>
      <c r="D25" s="33">
        <f t="shared" si="5"/>
        <v>-117171.52</v>
      </c>
      <c r="E25" s="33">
        <f t="shared" si="5"/>
        <v>-87066.5</v>
      </c>
      <c r="F25" s="33">
        <f t="shared" si="5"/>
        <v>-646717.01</v>
      </c>
      <c r="G25" s="33">
        <f t="shared" si="5"/>
        <v>-55900</v>
      </c>
      <c r="H25" s="33">
        <f t="shared" si="5"/>
        <v>-32690.39</v>
      </c>
      <c r="I25" s="33">
        <f t="shared" si="5"/>
        <v>-49941.15</v>
      </c>
      <c r="J25" s="33">
        <f t="shared" si="5"/>
        <v>-49421.590000000004</v>
      </c>
      <c r="K25" s="33">
        <f t="shared" si="5"/>
        <v>-80108.74</v>
      </c>
      <c r="L25" s="33">
        <f t="shared" si="5"/>
        <v>-1207737.35</v>
      </c>
      <c r="M25"/>
    </row>
    <row r="26" spans="1:13" ht="18.75" customHeight="1">
      <c r="A26" s="27" t="s">
        <v>31</v>
      </c>
      <c r="B26" s="33">
        <f>B27+B28+B29+B30</f>
        <v>-32559.6</v>
      </c>
      <c r="C26" s="33">
        <f aca="true" t="shared" si="6" ref="C26:L26">C27+C28+C29+C30</f>
        <v>-36025.4</v>
      </c>
      <c r="D26" s="33">
        <f t="shared" si="6"/>
        <v>-107379.6</v>
      </c>
      <c r="E26" s="33">
        <f t="shared" si="6"/>
        <v>-82474</v>
      </c>
      <c r="F26" s="33">
        <f t="shared" si="6"/>
        <v>-71405.8</v>
      </c>
      <c r="G26" s="33">
        <f t="shared" si="6"/>
        <v>-55900</v>
      </c>
      <c r="H26" s="33">
        <f t="shared" si="6"/>
        <v>-23615.6</v>
      </c>
      <c r="I26" s="33">
        <f t="shared" si="6"/>
        <v>-49941.15</v>
      </c>
      <c r="J26" s="33">
        <f t="shared" si="6"/>
        <v>-48301.9</v>
      </c>
      <c r="K26" s="33">
        <f t="shared" si="6"/>
        <v>-72652.8</v>
      </c>
      <c r="L26" s="33">
        <f t="shared" si="6"/>
        <v>-580255.85</v>
      </c>
      <c r="M26"/>
    </row>
    <row r="27" spans="1:13" s="36" customFormat="1" ht="18.75" customHeight="1">
      <c r="A27" s="34" t="s">
        <v>60</v>
      </c>
      <c r="B27" s="33">
        <f>-ROUND((B9)*$E$3,2)</f>
        <v>-32559.6</v>
      </c>
      <c r="C27" s="33">
        <f aca="true" t="shared" si="7" ref="C27:K27">-ROUND((C9)*$E$3,2)</f>
        <v>-36025.4</v>
      </c>
      <c r="D27" s="33">
        <f t="shared" si="7"/>
        <v>-107379.6</v>
      </c>
      <c r="E27" s="33">
        <f t="shared" si="7"/>
        <v>-82474</v>
      </c>
      <c r="F27" s="33">
        <f t="shared" si="7"/>
        <v>-71405.8</v>
      </c>
      <c r="G27" s="33">
        <f t="shared" si="7"/>
        <v>-55900</v>
      </c>
      <c r="H27" s="33">
        <f t="shared" si="7"/>
        <v>-23615.6</v>
      </c>
      <c r="I27" s="33">
        <f t="shared" si="7"/>
        <v>-34473.1</v>
      </c>
      <c r="J27" s="33">
        <f t="shared" si="7"/>
        <v>-48301.9</v>
      </c>
      <c r="K27" s="33">
        <f t="shared" si="7"/>
        <v>-72652.8</v>
      </c>
      <c r="L27" s="33">
        <f>SUM(B27:K27)</f>
        <v>-564787.8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-115.58</v>
      </c>
      <c r="J29" s="17">
        <v>0</v>
      </c>
      <c r="K29" s="17">
        <v>0</v>
      </c>
      <c r="L29" s="33">
        <f aca="true" t="shared" si="8" ref="L29:L42">SUM(B29:K29)</f>
        <v>-115.58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-15352.47</v>
      </c>
      <c r="J30" s="17">
        <v>0</v>
      </c>
      <c r="K30" s="17">
        <v>0</v>
      </c>
      <c r="L30" s="33">
        <f t="shared" si="8"/>
        <v>-15352.47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-9791.92</v>
      </c>
      <c r="E31" s="38">
        <f t="shared" si="9"/>
        <v>-4592.5</v>
      </c>
      <c r="F31" s="38">
        <f t="shared" si="9"/>
        <v>-575311.21</v>
      </c>
      <c r="G31" s="38">
        <f t="shared" si="9"/>
        <v>0</v>
      </c>
      <c r="H31" s="38">
        <f t="shared" si="9"/>
        <v>-9074.789999999999</v>
      </c>
      <c r="I31" s="38">
        <f t="shared" si="9"/>
        <v>0</v>
      </c>
      <c r="J31" s="38">
        <f t="shared" si="9"/>
        <v>-1119.69</v>
      </c>
      <c r="K31" s="38">
        <f t="shared" si="9"/>
        <v>-7455.94</v>
      </c>
      <c r="L31" s="38">
        <f>SUM(L32:L42)</f>
        <v>-627481.5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38">
        <v>-9791.92</v>
      </c>
      <c r="E35" s="17">
        <v>0</v>
      </c>
      <c r="F35" s="38">
        <v>-7311.21</v>
      </c>
      <c r="G35" s="17">
        <v>0</v>
      </c>
      <c r="H35" s="38">
        <v>-1181.93</v>
      </c>
      <c r="I35" s="17">
        <v>0</v>
      </c>
      <c r="J35" s="38">
        <v>-1119.69</v>
      </c>
      <c r="K35" s="38">
        <v>-7455.94</v>
      </c>
      <c r="L35" s="38">
        <f>SUM(B35:K35)</f>
        <v>-26860.69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-1462000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-1462000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0"/>
      <c r="M45" s="40"/>
    </row>
    <row r="46" spans="1:13" ht="18.75" customHeight="1">
      <c r="A46" s="19" t="s">
        <v>48</v>
      </c>
      <c r="B46" s="41">
        <f aca="true" t="shared" si="10" ref="B46:K46">+B25+B17</f>
        <v>554127.23</v>
      </c>
      <c r="C46" s="41">
        <f t="shared" si="10"/>
        <v>410398.31</v>
      </c>
      <c r="D46" s="41">
        <f t="shared" si="10"/>
        <v>1323657.6500000001</v>
      </c>
      <c r="E46" s="41">
        <f t="shared" si="10"/>
        <v>1147300.92</v>
      </c>
      <c r="F46" s="41">
        <f t="shared" si="10"/>
        <v>398750.8699999999</v>
      </c>
      <c r="G46" s="41">
        <f t="shared" si="10"/>
        <v>677763.4199999999</v>
      </c>
      <c r="H46" s="41">
        <f t="shared" si="10"/>
        <v>310825.26999999996</v>
      </c>
      <c r="I46" s="41">
        <f t="shared" si="10"/>
        <v>477405.5900000001</v>
      </c>
      <c r="J46" s="41">
        <f t="shared" si="10"/>
        <v>613878.16</v>
      </c>
      <c r="K46" s="41">
        <f t="shared" si="10"/>
        <v>770581.72</v>
      </c>
      <c r="L46" s="42">
        <f>SUM(B46:K46)</f>
        <v>6684689.14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554127.24</v>
      </c>
      <c r="C52" s="41">
        <f aca="true" t="shared" si="11" ref="C52:K52">SUM(C53:C64)</f>
        <v>410398.31</v>
      </c>
      <c r="D52" s="41">
        <f t="shared" si="11"/>
        <v>1323657.65</v>
      </c>
      <c r="E52" s="41">
        <f t="shared" si="11"/>
        <v>1147300.92</v>
      </c>
      <c r="F52" s="41">
        <f t="shared" si="11"/>
        <v>398750.87</v>
      </c>
      <c r="G52" s="41">
        <f t="shared" si="11"/>
        <v>677763.42</v>
      </c>
      <c r="H52" s="41">
        <f t="shared" si="11"/>
        <v>310825.27</v>
      </c>
      <c r="I52" s="41">
        <f t="shared" si="11"/>
        <v>477405.6</v>
      </c>
      <c r="J52" s="41">
        <f t="shared" si="11"/>
        <v>613878.16</v>
      </c>
      <c r="K52" s="41">
        <f t="shared" si="11"/>
        <v>770581.72</v>
      </c>
      <c r="L52" s="47">
        <f>SUM(B52:K52)</f>
        <v>6684689.159999999</v>
      </c>
      <c r="M52" s="40"/>
    </row>
    <row r="53" spans="1:13" ht="18.75" customHeight="1">
      <c r="A53" s="48" t="s">
        <v>52</v>
      </c>
      <c r="B53" s="49">
        <v>554127.24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554127.24</v>
      </c>
      <c r="M53" s="40"/>
    </row>
    <row r="54" spans="1:12" ht="18.75" customHeight="1">
      <c r="A54" s="48" t="s">
        <v>65</v>
      </c>
      <c r="B54" s="17">
        <v>0</v>
      </c>
      <c r="C54" s="49">
        <v>358565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358565</v>
      </c>
    </row>
    <row r="55" spans="1:12" ht="18.75" customHeight="1">
      <c r="A55" s="48" t="s">
        <v>66</v>
      </c>
      <c r="B55" s="17">
        <v>0</v>
      </c>
      <c r="C55" s="49">
        <v>51833.31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51833.31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1323657.65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1323657.65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1147300.92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1147300.92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398750.87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398750.87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677763.42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677763.42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310825.27</v>
      </c>
      <c r="I60" s="17">
        <v>0</v>
      </c>
      <c r="J60" s="17">
        <v>0</v>
      </c>
      <c r="K60" s="17">
        <v>0</v>
      </c>
      <c r="L60" s="47">
        <f t="shared" si="12"/>
        <v>310825.27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477405.6</v>
      </c>
      <c r="J61" s="17">
        <v>0</v>
      </c>
      <c r="K61" s="17">
        <v>0</v>
      </c>
      <c r="L61" s="47">
        <f t="shared" si="12"/>
        <v>477405.6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613878.16</v>
      </c>
      <c r="K62" s="17">
        <v>0</v>
      </c>
      <c r="L62" s="47">
        <f t="shared" si="12"/>
        <v>613878.16</v>
      </c>
    </row>
    <row r="63" spans="1:12" ht="18.75" customHeight="1">
      <c r="A63" s="48" t="s">
        <v>62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326110.18</v>
      </c>
      <c r="L63" s="47">
        <f t="shared" si="12"/>
        <v>326110.18</v>
      </c>
    </row>
    <row r="64" spans="1:12" ht="18.75" customHeight="1">
      <c r="A64" s="51" t="s">
        <v>63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444471.54</v>
      </c>
      <c r="L64" s="53">
        <f t="shared" si="12"/>
        <v>444471.54</v>
      </c>
    </row>
    <row r="65" spans="1:10" ht="18" customHeight="1">
      <c r="A65" s="54" t="s">
        <v>59</v>
      </c>
      <c r="H65"/>
      <c r="I65"/>
      <c r="J65"/>
    </row>
    <row r="66" spans="9:11" ht="18" customHeight="1"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2019-11-11T20:03:06Z</dcterms:modified>
  <cp:category/>
  <cp:version/>
  <cp:contentType/>
  <cp:contentStatus/>
</cp:coreProperties>
</file>