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<sst xmlns="http://schemas.openxmlformats.org/spreadsheetml/2006/main" count="99" uniqueCount="97">
  <si>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</si>
  <si>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</si>
  <si>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</si>
  <si>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</si>
  <si>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</si>
  <si>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</si>
  <si>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</si>
  <si>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</si>
  <si>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</si>
  <si>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</si>
  <si>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</si>
  <si>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</si>
  <si>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</si>
  <si>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</si>
  <si>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</si>
  <si>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</si>
  <si>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</si>
  <si>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</si>
  <si>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</si>
  <si>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</si>
  <si>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</si>
  <si>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</si>
  <si>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</si>
  <si>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</si>
  <si>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</si>
  <si>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</si>
  <si>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</si>
  <si>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</si>
  <si>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</si>
  <si>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</si>
  <si>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</si>
  <si>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</si>
  <si>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</si>
  <si>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</si>
  <si>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</si>
  <si>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</si>
  <si>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</si>
  <si>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</si>
  <si>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</si>
  <si>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</si>
  <si>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</si>
  <si>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</si>
  <si>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</si>
  <si>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</si>
  <si>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</si>
  <si>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</si>
  <si>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</si>
  <si>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</si>
  <si>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</si>
  <si>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</si>
  <si>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</si>
  <si>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</si>
  <si>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</si>
  <si>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</si>
  <si>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</si>
  <si>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</si>
  <si>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</si>
  <si>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</si>
  <si>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</si>
  <si>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</si>
  <si>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</si>
  <si>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</si>
  <si>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</si>
  <si>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</si>
  <si>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</si>
  <si>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</si>
  <si>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</si>
  <si>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</si>
  <si>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</si>
  <si>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</si>
  <si>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</si>
  <si>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</si>
  <si>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</si>
  <si>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</si>
  <si>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</si>
  <si>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</si>
  <si>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</si>
  <si>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</si>
  <si>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</si>
  <si>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</si>
  <si>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</si>
  <si>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</si>
  <si>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</si>
  <si>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</si>
  <si>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</si>
  <si>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</si>
  <si>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</si>
  <si>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</si>
  <si>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</si>
  <si>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</si>
  <si>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</si>
  <si>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</si>
  <si>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</si>
  <si>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</si>
  <si>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</si>
  <si>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</si>
  <si>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28/05/19 - VENCIMENTO 04/06/19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</si>
</sst>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487833</v>
      </c>
      <c r="C7" s="10">
        <f t="shared" si="0"/>
        <v>363661</v>
      </c>
      <c r="D7" s="10">
        <f t="shared" si="0"/>
        <v>364141</v>
      </c>
      <c r="E7" s="10">
        <f t="shared" si="0"/>
        <v>67785</v>
      </c>
      <c r="F7" s="10">
        <f t="shared" si="0"/>
        <v>329516</v>
      </c>
      <c r="G7" s="10">
        <f t="shared" si="0"/>
        <v>501736</v>
      </c>
      <c r="H7" s="10">
        <f t="shared" si="0"/>
        <v>339329</v>
      </c>
      <c r="I7" s="10">
        <f t="shared" si="0"/>
        <v>46270</v>
      </c>
      <c r="J7" s="10">
        <f t="shared" si="0"/>
        <v>431303</v>
      </c>
      <c r="K7" s="10">
        <f t="shared" si="0"/>
        <v>291920</v>
      </c>
      <c r="L7" s="10">
        <f t="shared" si="0"/>
        <v>350520</v>
      </c>
      <c r="M7" s="10">
        <f t="shared" si="0"/>
        <v>141869</v>
      </c>
      <c r="N7" s="10">
        <f t="shared" si="0"/>
        <v>97803</v>
      </c>
      <c r="O7" s="10">
        <f>+O8+O18+O22</f>
        <v>3813686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228138</v>
      </c>
      <c r="C8" s="12">
        <f t="shared" si="1"/>
        <v>181501</v>
      </c>
      <c r="D8" s="12">
        <f t="shared" si="1"/>
        <v>197189</v>
      </c>
      <c r="E8" s="12">
        <f t="shared" si="1"/>
        <v>32792</v>
      </c>
      <c r="F8" s="12">
        <f t="shared" si="1"/>
        <v>166442</v>
      </c>
      <c r="G8" s="12">
        <f t="shared" si="1"/>
        <v>258697</v>
      </c>
      <c r="H8" s="12">
        <f t="shared" si="1"/>
        <v>165155</v>
      </c>
      <c r="I8" s="12">
        <f t="shared" si="1"/>
        <v>23408</v>
      </c>
      <c r="J8" s="12">
        <f t="shared" si="1"/>
        <v>226136</v>
      </c>
      <c r="K8" s="12">
        <f t="shared" si="1"/>
        <v>145921</v>
      </c>
      <c r="L8" s="12">
        <f t="shared" si="1"/>
        <v>172779</v>
      </c>
      <c r="M8" s="12">
        <f t="shared" si="1"/>
        <v>78968</v>
      </c>
      <c r="N8" s="12">
        <f t="shared" si="1"/>
        <v>56947</v>
      </c>
      <c r="O8" s="12">
        <f>SUM(B8:N8)</f>
        <v>1934073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18056</v>
      </c>
      <c r="C9" s="14">
        <v>18115</v>
      </c>
      <c r="D9" s="14">
        <v>12427</v>
      </c>
      <c r="E9" s="14">
        <v>2354</v>
      </c>
      <c r="F9" s="14">
        <v>10964</v>
      </c>
      <c r="G9" s="14">
        <v>19436</v>
      </c>
      <c r="H9" s="14">
        <v>17221</v>
      </c>
      <c r="I9" s="14">
        <v>2484</v>
      </c>
      <c r="J9" s="14">
        <v>12701</v>
      </c>
      <c r="K9" s="14">
        <v>13797</v>
      </c>
      <c r="L9" s="14">
        <v>11546</v>
      </c>
      <c r="M9" s="14">
        <v>7373</v>
      </c>
      <c r="N9" s="14">
        <v>5780</v>
      </c>
      <c r="O9" s="12">
        <f aca="true" t="shared" si="2" ref="O9:O17">SUM(B9:N9)</f>
        <v>152254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199349</v>
      </c>
      <c r="C10" s="14">
        <f>C11+C12+C13</f>
        <v>155372</v>
      </c>
      <c r="D10" s="14">
        <f>D11+D12+D13</f>
        <v>175683</v>
      </c>
      <c r="E10" s="14">
        <f>E11+E12+E13</f>
        <v>29000</v>
      </c>
      <c r="F10" s="14">
        <f aca="true" t="shared" si="3" ref="F10:N10">F11+F12+F13</f>
        <v>147494</v>
      </c>
      <c r="G10" s="14">
        <f t="shared" si="3"/>
        <v>226111</v>
      </c>
      <c r="H10" s="14">
        <f>H11+H12+H13</f>
        <v>140723</v>
      </c>
      <c r="I10" s="14">
        <f>I11+I12+I13</f>
        <v>19847</v>
      </c>
      <c r="J10" s="14">
        <f>J11+J12+J13</f>
        <v>202521</v>
      </c>
      <c r="K10" s="14">
        <f>K11+K12+K13</f>
        <v>125451</v>
      </c>
      <c r="L10" s="14">
        <f>L11+L12+L13</f>
        <v>152240</v>
      </c>
      <c r="M10" s="14">
        <f t="shared" si="3"/>
        <v>68424</v>
      </c>
      <c r="N10" s="14">
        <f t="shared" si="3"/>
        <v>49044</v>
      </c>
      <c r="O10" s="12">
        <f t="shared" si="2"/>
        <v>1691259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94352</v>
      </c>
      <c r="C11" s="14">
        <v>73521</v>
      </c>
      <c r="D11" s="14">
        <v>81279</v>
      </c>
      <c r="E11" s="14">
        <v>13570</v>
      </c>
      <c r="F11" s="14">
        <v>67616</v>
      </c>
      <c r="G11" s="14">
        <v>104577</v>
      </c>
      <c r="H11" s="14">
        <v>68529</v>
      </c>
      <c r="I11" s="14">
        <v>9697</v>
      </c>
      <c r="J11" s="14">
        <v>97373</v>
      </c>
      <c r="K11" s="14">
        <v>59385</v>
      </c>
      <c r="L11" s="14">
        <v>71372</v>
      </c>
      <c r="M11" s="14">
        <v>31157</v>
      </c>
      <c r="N11" s="14">
        <v>21990</v>
      </c>
      <c r="O11" s="12">
        <f t="shared" si="2"/>
        <v>794418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95682</v>
      </c>
      <c r="C12" s="14">
        <v>70670</v>
      </c>
      <c r="D12" s="14">
        <v>87745</v>
      </c>
      <c r="E12" s="14">
        <v>13697</v>
      </c>
      <c r="F12" s="14">
        <v>71040</v>
      </c>
      <c r="G12" s="14">
        <v>106833</v>
      </c>
      <c r="H12" s="14">
        <v>64241</v>
      </c>
      <c r="I12" s="14">
        <v>8883</v>
      </c>
      <c r="J12" s="14">
        <v>96688</v>
      </c>
      <c r="K12" s="14">
        <v>59419</v>
      </c>
      <c r="L12" s="14">
        <v>73643</v>
      </c>
      <c r="M12" s="14">
        <v>33703</v>
      </c>
      <c r="N12" s="14">
        <v>24710</v>
      </c>
      <c r="O12" s="12">
        <f t="shared" si="2"/>
        <v>806954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9315</v>
      </c>
      <c r="C13" s="14">
        <v>11181</v>
      </c>
      <c r="D13" s="14">
        <v>6659</v>
      </c>
      <c r="E13" s="14">
        <v>1733</v>
      </c>
      <c r="F13" s="14">
        <v>8838</v>
      </c>
      <c r="G13" s="14">
        <v>14701</v>
      </c>
      <c r="H13" s="14">
        <v>7953</v>
      </c>
      <c r="I13" s="14">
        <v>1267</v>
      </c>
      <c r="J13" s="14">
        <v>8460</v>
      </c>
      <c r="K13" s="14">
        <v>6647</v>
      </c>
      <c r="L13" s="14">
        <v>7225</v>
      </c>
      <c r="M13" s="14">
        <v>3564</v>
      </c>
      <c r="N13" s="14">
        <v>2344</v>
      </c>
      <c r="O13" s="12">
        <f t="shared" si="2"/>
        <v>89887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10733</v>
      </c>
      <c r="C14" s="14">
        <f>C15+C16+C17</f>
        <v>8014</v>
      </c>
      <c r="D14" s="14">
        <f>D15+D16+D17</f>
        <v>9079</v>
      </c>
      <c r="E14" s="14">
        <f>E15+E16+E17</f>
        <v>1438</v>
      </c>
      <c r="F14" s="14">
        <f aca="true" t="shared" si="4" ref="F14:N14">F15+F16+F17</f>
        <v>7984</v>
      </c>
      <c r="G14" s="14">
        <f t="shared" si="4"/>
        <v>13150</v>
      </c>
      <c r="H14" s="14">
        <f>H15+H16+H17</f>
        <v>7211</v>
      </c>
      <c r="I14" s="14">
        <f>I15+I16+I17</f>
        <v>1077</v>
      </c>
      <c r="J14" s="14">
        <f>J15+J16+J17</f>
        <v>10914</v>
      </c>
      <c r="K14" s="14">
        <f>K15+K16+K17</f>
        <v>6673</v>
      </c>
      <c r="L14" s="14">
        <f>L15+L16+L17</f>
        <v>8993</v>
      </c>
      <c r="M14" s="14">
        <f t="shared" si="4"/>
        <v>3171</v>
      </c>
      <c r="N14" s="14">
        <f t="shared" si="4"/>
        <v>2123</v>
      </c>
      <c r="O14" s="12">
        <f t="shared" si="2"/>
        <v>90560</v>
      </c>
    </row>
    <row r="15" spans="1:26" ht="18.75" customHeight="1">
      <c r="A15" s="15" t="s">
        <v>13</v>
      </c>
      <c r="B15" s="14">
        <v>10707</v>
      </c>
      <c r="C15" s="14">
        <v>8003</v>
      </c>
      <c r="D15" s="14">
        <v>9069</v>
      </c>
      <c r="E15" s="14">
        <v>1437</v>
      </c>
      <c r="F15" s="14">
        <v>7977</v>
      </c>
      <c r="G15" s="14">
        <v>13131</v>
      </c>
      <c r="H15" s="14">
        <v>7198</v>
      </c>
      <c r="I15" s="14">
        <v>1077</v>
      </c>
      <c r="J15" s="14">
        <v>10893</v>
      </c>
      <c r="K15" s="14">
        <v>6657</v>
      </c>
      <c r="L15" s="14">
        <v>8977</v>
      </c>
      <c r="M15" s="14">
        <v>3166</v>
      </c>
      <c r="N15" s="14">
        <v>2113</v>
      </c>
      <c r="O15" s="12">
        <f t="shared" si="2"/>
        <v>90405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5</v>
      </c>
      <c r="D16" s="14">
        <v>4</v>
      </c>
      <c r="E16" s="14">
        <v>1</v>
      </c>
      <c r="F16" s="14">
        <v>3</v>
      </c>
      <c r="G16" s="14">
        <v>5</v>
      </c>
      <c r="H16" s="14">
        <v>10</v>
      </c>
      <c r="I16" s="14">
        <v>0</v>
      </c>
      <c r="J16" s="14">
        <v>6</v>
      </c>
      <c r="K16" s="14">
        <v>4</v>
      </c>
      <c r="L16" s="14">
        <v>3</v>
      </c>
      <c r="M16" s="14">
        <v>2</v>
      </c>
      <c r="N16" s="14">
        <v>4</v>
      </c>
      <c r="O16" s="12">
        <f t="shared" si="2"/>
        <v>52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21</v>
      </c>
      <c r="C17" s="14">
        <v>6</v>
      </c>
      <c r="D17" s="14">
        <v>6</v>
      </c>
      <c r="E17" s="14">
        <v>0</v>
      </c>
      <c r="F17" s="14">
        <v>4</v>
      </c>
      <c r="G17" s="14">
        <v>14</v>
      </c>
      <c r="H17" s="14">
        <v>3</v>
      </c>
      <c r="I17" s="14">
        <v>0</v>
      </c>
      <c r="J17" s="14">
        <v>15</v>
      </c>
      <c r="K17" s="14">
        <v>12</v>
      </c>
      <c r="L17" s="14">
        <v>13</v>
      </c>
      <c r="M17" s="14">
        <v>3</v>
      </c>
      <c r="N17" s="14">
        <v>6</v>
      </c>
      <c r="O17" s="12">
        <f t="shared" si="2"/>
        <v>103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116286</v>
      </c>
      <c r="C18" s="18">
        <f>C19+C20+C21</f>
        <v>73795</v>
      </c>
      <c r="D18" s="18">
        <f>D19+D20+D21</f>
        <v>60739</v>
      </c>
      <c r="E18" s="18">
        <f>E19+E20+E21</f>
        <v>12044</v>
      </c>
      <c r="F18" s="18">
        <f aca="true" t="shared" si="5" ref="F18:N18">F19+F20+F21</f>
        <v>59651</v>
      </c>
      <c r="G18" s="18">
        <f t="shared" si="5"/>
        <v>88607</v>
      </c>
      <c r="H18" s="18">
        <f>H19+H20+H21</f>
        <v>73470</v>
      </c>
      <c r="I18" s="18">
        <f>I19+I20+I21</f>
        <v>9589</v>
      </c>
      <c r="J18" s="18">
        <f>J19+J20+J21</f>
        <v>97498</v>
      </c>
      <c r="K18" s="18">
        <f>K19+K20+K21</f>
        <v>61806</v>
      </c>
      <c r="L18" s="18">
        <f>L19+L20+L21</f>
        <v>92590</v>
      </c>
      <c r="M18" s="18">
        <f t="shared" si="5"/>
        <v>35141</v>
      </c>
      <c r="N18" s="18">
        <f t="shared" si="5"/>
        <v>22320</v>
      </c>
      <c r="O18" s="12">
        <f aca="true" t="shared" si="6" ref="O18:O24">SUM(B18:N18)</f>
        <v>803536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73065</v>
      </c>
      <c r="C19" s="14">
        <v>48508</v>
      </c>
      <c r="D19" s="14">
        <v>40059</v>
      </c>
      <c r="E19" s="14">
        <v>8020</v>
      </c>
      <c r="F19" s="14">
        <v>38359</v>
      </c>
      <c r="G19" s="14">
        <v>60825</v>
      </c>
      <c r="H19" s="14">
        <v>49081</v>
      </c>
      <c r="I19" s="14">
        <v>6709</v>
      </c>
      <c r="J19" s="14">
        <v>61860</v>
      </c>
      <c r="K19" s="14">
        <v>38376</v>
      </c>
      <c r="L19" s="14">
        <v>56515</v>
      </c>
      <c r="M19" s="14">
        <v>21570</v>
      </c>
      <c r="N19" s="14">
        <v>13544</v>
      </c>
      <c r="O19" s="12">
        <f t="shared" si="6"/>
        <v>516491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38716</v>
      </c>
      <c r="C20" s="14">
        <v>21304</v>
      </c>
      <c r="D20" s="14">
        <v>18387</v>
      </c>
      <c r="E20" s="14">
        <v>3438</v>
      </c>
      <c r="F20" s="14">
        <v>18092</v>
      </c>
      <c r="G20" s="14">
        <v>22622</v>
      </c>
      <c r="H20" s="14">
        <v>21501</v>
      </c>
      <c r="I20" s="14">
        <v>2505</v>
      </c>
      <c r="J20" s="14">
        <v>31568</v>
      </c>
      <c r="K20" s="14">
        <v>20827</v>
      </c>
      <c r="L20" s="14">
        <v>32518</v>
      </c>
      <c r="M20" s="14">
        <v>12113</v>
      </c>
      <c r="N20" s="14">
        <v>7906</v>
      </c>
      <c r="O20" s="12">
        <f t="shared" si="6"/>
        <v>251497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4505</v>
      </c>
      <c r="C21" s="14">
        <v>3983</v>
      </c>
      <c r="D21" s="14">
        <v>2293</v>
      </c>
      <c r="E21" s="14">
        <v>586</v>
      </c>
      <c r="F21" s="14">
        <v>3200</v>
      </c>
      <c r="G21" s="14">
        <v>5160</v>
      </c>
      <c r="H21" s="14">
        <v>2888</v>
      </c>
      <c r="I21" s="14">
        <v>375</v>
      </c>
      <c r="J21" s="14">
        <v>4070</v>
      </c>
      <c r="K21" s="14">
        <v>2603</v>
      </c>
      <c r="L21" s="14">
        <v>3557</v>
      </c>
      <c r="M21" s="14">
        <v>1458</v>
      </c>
      <c r="N21" s="14">
        <v>870</v>
      </c>
      <c r="O21" s="12">
        <f t="shared" si="6"/>
        <v>35548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143409</v>
      </c>
      <c r="C22" s="14">
        <f>C23+C24</f>
        <v>108365</v>
      </c>
      <c r="D22" s="14">
        <f>D23+D24</f>
        <v>106213</v>
      </c>
      <c r="E22" s="14">
        <f>E23+E24</f>
        <v>22949</v>
      </c>
      <c r="F22" s="14">
        <f aca="true" t="shared" si="7" ref="F22:N22">F23+F24</f>
        <v>103423</v>
      </c>
      <c r="G22" s="14">
        <f t="shared" si="7"/>
        <v>154432</v>
      </c>
      <c r="H22" s="14">
        <f>H23+H24</f>
        <v>100704</v>
      </c>
      <c r="I22" s="14">
        <f>I23+I24</f>
        <v>13273</v>
      </c>
      <c r="J22" s="14">
        <f>J23+J24</f>
        <v>107669</v>
      </c>
      <c r="K22" s="14">
        <f>K23+K24</f>
        <v>84193</v>
      </c>
      <c r="L22" s="14">
        <f>L23+L24</f>
        <v>85151</v>
      </c>
      <c r="M22" s="14">
        <f t="shared" si="7"/>
        <v>27760</v>
      </c>
      <c r="N22" s="14">
        <f t="shared" si="7"/>
        <v>18536</v>
      </c>
      <c r="O22" s="12">
        <f t="shared" si="6"/>
        <v>1076077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81602</v>
      </c>
      <c r="C23" s="14">
        <v>68188</v>
      </c>
      <c r="D23" s="14">
        <v>63609</v>
      </c>
      <c r="E23" s="14">
        <v>14987</v>
      </c>
      <c r="F23" s="14">
        <v>62710</v>
      </c>
      <c r="G23" s="14">
        <v>100181</v>
      </c>
      <c r="H23" s="14">
        <v>65717</v>
      </c>
      <c r="I23" s="14">
        <v>9595</v>
      </c>
      <c r="J23" s="14">
        <v>66119</v>
      </c>
      <c r="K23" s="14">
        <v>53165</v>
      </c>
      <c r="L23" s="14">
        <v>51463</v>
      </c>
      <c r="M23" s="14">
        <v>17259</v>
      </c>
      <c r="N23" s="14">
        <v>10238</v>
      </c>
      <c r="O23" s="12">
        <f t="shared" si="6"/>
        <v>664833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61807</v>
      </c>
      <c r="C24" s="14">
        <v>40177</v>
      </c>
      <c r="D24" s="14">
        <v>42604</v>
      </c>
      <c r="E24" s="14">
        <v>7962</v>
      </c>
      <c r="F24" s="14">
        <v>40713</v>
      </c>
      <c r="G24" s="14">
        <v>54251</v>
      </c>
      <c r="H24" s="14">
        <v>34987</v>
      </c>
      <c r="I24" s="14">
        <v>3678</v>
      </c>
      <c r="J24" s="14">
        <v>41550</v>
      </c>
      <c r="K24" s="14">
        <v>31028</v>
      </c>
      <c r="L24" s="14">
        <v>33688</v>
      </c>
      <c r="M24" s="14">
        <v>10501</v>
      </c>
      <c r="N24" s="14">
        <v>8298</v>
      </c>
      <c r="O24" s="12">
        <f t="shared" si="6"/>
        <v>411244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1070858.3948000001</v>
      </c>
      <c r="C28" s="56">
        <f aca="true" t="shared" si="8" ref="C28:N28">C29+C30</f>
        <v>843352.5241</v>
      </c>
      <c r="D28" s="56">
        <f t="shared" si="8"/>
        <v>725526.6687</v>
      </c>
      <c r="E28" s="56">
        <f t="shared" si="8"/>
        <v>200596.1505</v>
      </c>
      <c r="F28" s="56">
        <f t="shared" si="8"/>
        <v>759234.2339999999</v>
      </c>
      <c r="G28" s="56">
        <f t="shared" si="8"/>
        <v>936004.6168</v>
      </c>
      <c r="H28" s="56">
        <f t="shared" si="8"/>
        <v>739029.9104</v>
      </c>
      <c r="I28" s="56">
        <f t="shared" si="8"/>
        <v>109895.87700000001</v>
      </c>
      <c r="J28" s="56">
        <f t="shared" si="8"/>
        <v>955402.3102</v>
      </c>
      <c r="K28" s="56">
        <f t="shared" si="8"/>
        <v>743220.882</v>
      </c>
      <c r="L28" s="56">
        <f t="shared" si="8"/>
        <v>867911.5279999999</v>
      </c>
      <c r="M28" s="56">
        <f t="shared" si="8"/>
        <v>446037.81850000005</v>
      </c>
      <c r="N28" s="56">
        <f t="shared" si="8"/>
        <v>259946.0893</v>
      </c>
      <c r="O28" s="56">
        <f>SUM(B28:N28)</f>
        <v>8657017.0043</v>
      </c>
      <c r="Q28" s="62"/>
    </row>
    <row r="29" spans="1:15" ht="18.75" customHeight="1">
      <c r="A29" s="54" t="s">
        <v>54</v>
      </c>
      <c r="B29" s="52">
        <f aca="true" t="shared" si="9" ref="B29:N29">B26*B7</f>
        <v>1066207.8048</v>
      </c>
      <c r="C29" s="52">
        <f t="shared" si="9"/>
        <v>835729.3441</v>
      </c>
      <c r="D29" s="52">
        <f t="shared" si="9"/>
        <v>713971.2587</v>
      </c>
      <c r="E29" s="52">
        <f t="shared" si="9"/>
        <v>200596.1505</v>
      </c>
      <c r="F29" s="52">
        <f t="shared" si="9"/>
        <v>741905.274</v>
      </c>
      <c r="G29" s="52">
        <f t="shared" si="9"/>
        <v>931372.5368</v>
      </c>
      <c r="H29" s="52">
        <f t="shared" si="9"/>
        <v>735529.5404</v>
      </c>
      <c r="I29" s="52">
        <f t="shared" si="9"/>
        <v>109895.87700000001</v>
      </c>
      <c r="J29" s="52">
        <f t="shared" si="9"/>
        <v>937393.9402</v>
      </c>
      <c r="K29" s="52">
        <f t="shared" si="9"/>
        <v>725304.432</v>
      </c>
      <c r="L29" s="52">
        <f t="shared" si="9"/>
        <v>852254.328</v>
      </c>
      <c r="M29" s="52">
        <f t="shared" si="9"/>
        <v>435041.2885</v>
      </c>
      <c r="N29" s="52">
        <f t="shared" si="9"/>
        <v>256547.04929999998</v>
      </c>
      <c r="O29" s="53">
        <f>SUM(B29:N29)</f>
        <v>8541748.8243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17328.96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115268.18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-80659.40000000001</v>
      </c>
      <c r="C32" s="25">
        <f t="shared" si="10"/>
        <v>-86331.1</v>
      </c>
      <c r="D32" s="25">
        <f t="shared" si="10"/>
        <v>-53936.1</v>
      </c>
      <c r="E32" s="25">
        <f t="shared" si="10"/>
        <v>-10122.2</v>
      </c>
      <c r="F32" s="25">
        <f t="shared" si="10"/>
        <v>-49851.1</v>
      </c>
      <c r="G32" s="25">
        <f t="shared" si="10"/>
        <v>-84074.8</v>
      </c>
      <c r="H32" s="25">
        <f t="shared" si="10"/>
        <v>-77765.5</v>
      </c>
      <c r="I32" s="25">
        <f t="shared" si="10"/>
        <v>-13868.7</v>
      </c>
      <c r="J32" s="25">
        <f t="shared" si="10"/>
        <v>-54614.3</v>
      </c>
      <c r="K32" s="25">
        <f t="shared" si="10"/>
        <v>-59327.1</v>
      </c>
      <c r="L32" s="25">
        <f t="shared" si="10"/>
        <v>-49647.8</v>
      </c>
      <c r="M32" s="25">
        <f t="shared" si="10"/>
        <v>-31703.9</v>
      </c>
      <c r="N32" s="25">
        <f t="shared" si="10"/>
        <v>-24854</v>
      </c>
      <c r="O32" s="25">
        <f t="shared" si="10"/>
        <v>-676756.0000000001</v>
      </c>
    </row>
    <row r="33" spans="1:15" ht="18.75" customHeight="1">
      <c r="A33" s="17" t="s">
        <v>95</v>
      </c>
      <c r="B33" s="26">
        <f>+B34</f>
        <v>-77640.8</v>
      </c>
      <c r="C33" s="26">
        <f aca="true" t="shared" si="11" ref="C33:O33">+C34</f>
        <v>-77894.5</v>
      </c>
      <c r="D33" s="26">
        <f t="shared" si="11"/>
        <v>-53436.1</v>
      </c>
      <c r="E33" s="26">
        <f t="shared" si="11"/>
        <v>-10122.2</v>
      </c>
      <c r="F33" s="26">
        <f t="shared" si="11"/>
        <v>-47145.2</v>
      </c>
      <c r="G33" s="26">
        <f t="shared" si="11"/>
        <v>-83574.8</v>
      </c>
      <c r="H33" s="26">
        <f t="shared" si="11"/>
        <v>-74050.3</v>
      </c>
      <c r="I33" s="26">
        <f t="shared" si="11"/>
        <v>-10681.2</v>
      </c>
      <c r="J33" s="26">
        <f t="shared" si="11"/>
        <v>-54614.3</v>
      </c>
      <c r="K33" s="26">
        <f t="shared" si="11"/>
        <v>-59327.1</v>
      </c>
      <c r="L33" s="26">
        <f t="shared" si="11"/>
        <v>-49647.8</v>
      </c>
      <c r="M33" s="26">
        <f t="shared" si="11"/>
        <v>-31703.9</v>
      </c>
      <c r="N33" s="26">
        <f t="shared" si="11"/>
        <v>-24854</v>
      </c>
      <c r="O33" s="26">
        <f t="shared" si="11"/>
        <v>-654692.2000000001</v>
      </c>
    </row>
    <row r="34" spans="1:26" ht="18.75" customHeight="1">
      <c r="A34" s="13" t="s">
        <v>55</v>
      </c>
      <c r="B34" s="20">
        <f>ROUND(-B9*$D$3,2)</f>
        <v>-77640.8</v>
      </c>
      <c r="C34" s="20">
        <f>ROUND(-C9*$D$3,2)</f>
        <v>-77894.5</v>
      </c>
      <c r="D34" s="20">
        <f>ROUND(-D9*$D$3,2)</f>
        <v>-53436.1</v>
      </c>
      <c r="E34" s="20">
        <f>ROUND(-E9*$D$3,2)</f>
        <v>-10122.2</v>
      </c>
      <c r="F34" s="20">
        <f aca="true" t="shared" si="12" ref="F34:N34">ROUND(-F9*$D$3,2)</f>
        <v>-47145.2</v>
      </c>
      <c r="G34" s="20">
        <f t="shared" si="12"/>
        <v>-83574.8</v>
      </c>
      <c r="H34" s="20">
        <f t="shared" si="12"/>
        <v>-74050.3</v>
      </c>
      <c r="I34" s="20">
        <f>ROUND(-I9*$D$3,2)</f>
        <v>-10681.2</v>
      </c>
      <c r="J34" s="20">
        <f>ROUND(-J9*$D$3,2)</f>
        <v>-54614.3</v>
      </c>
      <c r="K34" s="20">
        <f>ROUND(-K9*$D$3,2)</f>
        <v>-59327.1</v>
      </c>
      <c r="L34" s="20">
        <f>ROUND(-L9*$D$3,2)</f>
        <v>-49647.8</v>
      </c>
      <c r="M34" s="20">
        <f t="shared" si="12"/>
        <v>-31703.9</v>
      </c>
      <c r="N34" s="20">
        <f t="shared" si="12"/>
        <v>-24854</v>
      </c>
      <c r="O34" s="44">
        <f aca="true" t="shared" si="13" ref="O34:O45">SUM(B34:N34)</f>
        <v>-654692.2000000001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-3018.6</v>
      </c>
      <c r="C35" s="26">
        <f t="shared" si="14"/>
        <v>-8436.6</v>
      </c>
      <c r="D35" s="26">
        <f t="shared" si="14"/>
        <v>-500</v>
      </c>
      <c r="E35" s="26">
        <f t="shared" si="14"/>
        <v>0</v>
      </c>
      <c r="F35" s="26">
        <f t="shared" si="14"/>
        <v>-2705.9</v>
      </c>
      <c r="G35" s="26">
        <f t="shared" si="14"/>
        <v>-500</v>
      </c>
      <c r="H35" s="26">
        <f t="shared" si="14"/>
        <v>-3715.2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-22063.8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-3018.6</v>
      </c>
      <c r="C37" s="24">
        <v>-8436.6</v>
      </c>
      <c r="D37" s="24">
        <v>0</v>
      </c>
      <c r="E37" s="24">
        <v>0</v>
      </c>
      <c r="F37" s="24">
        <v>-2205.9</v>
      </c>
      <c r="G37" s="24">
        <v>0</v>
      </c>
      <c r="H37" s="24">
        <v>-3715.2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-17376.3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990198.9948000001</v>
      </c>
      <c r="C46" s="29">
        <f t="shared" si="15"/>
        <v>757021.4241000001</v>
      </c>
      <c r="D46" s="29">
        <f t="shared" si="15"/>
        <v>671590.5687000001</v>
      </c>
      <c r="E46" s="29">
        <f t="shared" si="15"/>
        <v>190473.95049999998</v>
      </c>
      <c r="F46" s="29">
        <f t="shared" si="15"/>
        <v>709383.134</v>
      </c>
      <c r="G46" s="29">
        <f t="shared" si="15"/>
        <v>851929.8167999999</v>
      </c>
      <c r="H46" s="29">
        <f t="shared" si="15"/>
        <v>661264.4104</v>
      </c>
      <c r="I46" s="29">
        <f t="shared" si="15"/>
        <v>96027.17700000001</v>
      </c>
      <c r="J46" s="29">
        <f t="shared" si="15"/>
        <v>900788.0101999999</v>
      </c>
      <c r="K46" s="29">
        <f t="shared" si="15"/>
        <v>683893.782</v>
      </c>
      <c r="L46" s="29">
        <f t="shared" si="15"/>
        <v>818263.7279999999</v>
      </c>
      <c r="M46" s="29">
        <f t="shared" si="15"/>
        <v>414333.9185</v>
      </c>
      <c r="N46" s="29">
        <f t="shared" si="15"/>
        <v>235092.0893</v>
      </c>
      <c r="O46" s="29">
        <f>SUM(B46:N46)</f>
        <v>7980261.0043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990199</v>
      </c>
      <c r="C49" s="35">
        <f aca="true" t="shared" si="16" ref="C49:N49">SUM(C50:C63)</f>
        <v>757021.4299999999</v>
      </c>
      <c r="D49" s="35">
        <f t="shared" si="16"/>
        <v>671590.57</v>
      </c>
      <c r="E49" s="35">
        <f t="shared" si="16"/>
        <v>190473.95</v>
      </c>
      <c r="F49" s="35">
        <f t="shared" si="16"/>
        <v>709383.13</v>
      </c>
      <c r="G49" s="35">
        <f t="shared" si="16"/>
        <v>851929.82</v>
      </c>
      <c r="H49" s="35">
        <f t="shared" si="16"/>
        <v>661264.41</v>
      </c>
      <c r="I49" s="35">
        <f t="shared" si="16"/>
        <v>96027.18</v>
      </c>
      <c r="J49" s="35">
        <f t="shared" si="16"/>
        <v>900788.01</v>
      </c>
      <c r="K49" s="35">
        <f t="shared" si="16"/>
        <v>683893.78</v>
      </c>
      <c r="L49" s="35">
        <f t="shared" si="16"/>
        <v>818263.73</v>
      </c>
      <c r="M49" s="35">
        <f t="shared" si="16"/>
        <v>414333.92</v>
      </c>
      <c r="N49" s="35">
        <f t="shared" si="16"/>
        <v>235092.09</v>
      </c>
      <c r="O49" s="29">
        <f>SUM(O50:O63)</f>
        <v>7980261.02</v>
      </c>
      <c r="Q49" s="64"/>
    </row>
    <row r="50" spans="1:18" ht="18.75" customHeight="1">
      <c r="A50" s="17" t="s">
        <v>39</v>
      </c>
      <c r="B50" s="35">
        <v>192340.16</v>
      </c>
      <c r="C50" s="35">
        <v>199826.71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392166.87</v>
      </c>
      <c r="P50"/>
      <c r="Q50" s="64"/>
      <c r="R50" s="65"/>
    </row>
    <row r="51" spans="1:16" ht="18.75" customHeight="1">
      <c r="A51" s="17" t="s">
        <v>40</v>
      </c>
      <c r="B51" s="35">
        <v>797858.84</v>
      </c>
      <c r="C51" s="35">
        <v>557194.72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1355053.56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671590.57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671590.57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190473.95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190473.95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709383.13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709383.13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851929.82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851929.82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661264.41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661264.41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96027.18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96027.18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900788.01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900788.01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683893.78</v>
      </c>
      <c r="L59" s="34">
        <v>0</v>
      </c>
      <c r="M59" s="34">
        <v>0</v>
      </c>
      <c r="N59" s="34">
        <v>0</v>
      </c>
      <c r="O59" s="29">
        <f t="shared" si="17"/>
        <v>683893.78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818263.73</v>
      </c>
      <c r="M60" s="34">
        <v>0</v>
      </c>
      <c r="N60" s="34">
        <v>0</v>
      </c>
      <c r="O60" s="26">
        <f t="shared" si="17"/>
        <v>818263.73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414333.92</v>
      </c>
      <c r="N61" s="34">
        <v>0</v>
      </c>
      <c r="O61" s="29">
        <f t="shared" si="17"/>
        <v>414333.92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235092.09</v>
      </c>
      <c r="O62" s="26">
        <f t="shared" si="17"/>
        <v>235092.09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2.447958238600842</v>
      </c>
      <c r="C67" s="42">
        <v>2.6251814042065553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2.1304900037512837</v>
      </c>
      <c r="C68" s="42">
        <v>2.195099996975205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2019-06-03T18:50:36Z</dcterms:modified>
  <cp:category/>
  <cp:version/>
  <cp:contentType/>
  <cp:contentStatus/>
</cp:coreProperties>
</file>