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<sst xmlns="http://schemas.openxmlformats.org/spreadsheetml/2006/main" count="99" uniqueCount="97">
  <si>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</si>
  <si>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</si>
  <si>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</si>
  <si>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</si>
  <si>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</si>
  <si>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</si>
  <si>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</si>
  <si>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</si>
  <si>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</si>
  <si>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</si>
  <si>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</si>
  <si>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</si>
  <si>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</si>
  <si>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</si>
  <si>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</si>
  <si>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</si>
  <si>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</si>
  <si>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</si>
  <si>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</si>
  <si>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</si>
  <si>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</si>
  <si>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</si>
  <si>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</si>
  <si>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</si>
  <si>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</si>
  <si>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</si>
  <si>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</si>
  <si>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</si>
  <si>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</si>
  <si>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</si>
  <si>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</si>
  <si>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</si>
  <si>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</si>
  <si>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</si>
  <si>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</si>
  <si>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</si>
  <si>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</si>
  <si>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</si>
  <si>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</si>
  <si>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</si>
  <si>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</si>
  <si>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</si>
  <si>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</si>
  <si>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</si>
  <si>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</si>
  <si>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</si>
  <si>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</si>
  <si>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</si>
  <si>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</si>
  <si>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</si>
  <si>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</si>
  <si>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</si>
  <si>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</si>
  <si>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</si>
  <si>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</si>
  <si>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</si>
  <si>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</si>
  <si>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</si>
  <si>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</si>
  <si>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</si>
  <si>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</si>
  <si>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</si>
  <si>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</si>
  <si>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</si>
  <si>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</si>
  <si>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</si>
  <si>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</si>
  <si>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</si>
  <si>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</si>
  <si>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</si>
  <si>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</si>
  <si>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</si>
  <si>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</si>
  <si>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</si>
  <si>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</si>
  <si>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</si>
  <si>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</si>
  <si>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</si>
  <si>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</si>
  <si>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</si>
  <si>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</si>
  <si>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</si>
  <si>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</si>
  <si>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</si>
  <si>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</si>
  <si>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</si>
  <si>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</si>
  <si>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</si>
  <si>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</si>
  <si>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</si>
  <si>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</si>
  <si>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</si>
  <si>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</si>
  <si>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</si>
  <si>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</si>
  <si>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</si>
  <si>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25/05/19 - VENCIMENTO 31/05/19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</si>
</sst>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320413</v>
      </c>
      <c r="C7" s="10">
        <f t="shared" si="0"/>
        <v>220247</v>
      </c>
      <c r="D7" s="10">
        <f t="shared" si="0"/>
        <v>271415</v>
      </c>
      <c r="E7" s="10">
        <f t="shared" si="0"/>
        <v>43874</v>
      </c>
      <c r="F7" s="10">
        <f t="shared" si="0"/>
        <v>220999</v>
      </c>
      <c r="G7" s="10">
        <f t="shared" si="0"/>
        <v>333795</v>
      </c>
      <c r="H7" s="10">
        <f t="shared" si="0"/>
        <v>220682</v>
      </c>
      <c r="I7" s="10">
        <f t="shared" si="0"/>
        <v>30310</v>
      </c>
      <c r="J7" s="10">
        <f t="shared" si="0"/>
        <v>292608</v>
      </c>
      <c r="K7" s="10">
        <f t="shared" si="0"/>
        <v>201644</v>
      </c>
      <c r="L7" s="10">
        <f t="shared" si="0"/>
        <v>258153</v>
      </c>
      <c r="M7" s="10">
        <f t="shared" si="0"/>
        <v>85605</v>
      </c>
      <c r="N7" s="10">
        <f t="shared" si="0"/>
        <v>57505</v>
      </c>
      <c r="O7" s="10">
        <f>+O8+O18+O22</f>
        <v>2557250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156909</v>
      </c>
      <c r="C8" s="12">
        <f t="shared" si="1"/>
        <v>112466</v>
      </c>
      <c r="D8" s="12">
        <f t="shared" si="1"/>
        <v>148612</v>
      </c>
      <c r="E8" s="12">
        <f t="shared" si="1"/>
        <v>21526</v>
      </c>
      <c r="F8" s="12">
        <f t="shared" si="1"/>
        <v>113151</v>
      </c>
      <c r="G8" s="12">
        <f t="shared" si="1"/>
        <v>173828</v>
      </c>
      <c r="H8" s="12">
        <f t="shared" si="1"/>
        <v>110266</v>
      </c>
      <c r="I8" s="12">
        <f t="shared" si="1"/>
        <v>15112</v>
      </c>
      <c r="J8" s="12">
        <f t="shared" si="1"/>
        <v>156060</v>
      </c>
      <c r="K8" s="12">
        <f t="shared" si="1"/>
        <v>104666</v>
      </c>
      <c r="L8" s="12">
        <f t="shared" si="1"/>
        <v>134695</v>
      </c>
      <c r="M8" s="12">
        <f t="shared" si="1"/>
        <v>48862</v>
      </c>
      <c r="N8" s="12">
        <f t="shared" si="1"/>
        <v>34907</v>
      </c>
      <c r="O8" s="12">
        <f>SUM(B8:N8)</f>
        <v>1331060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17283</v>
      </c>
      <c r="C9" s="14">
        <v>15738</v>
      </c>
      <c r="D9" s="14">
        <v>13661</v>
      </c>
      <c r="E9" s="14">
        <v>2029</v>
      </c>
      <c r="F9" s="14">
        <v>10579</v>
      </c>
      <c r="G9" s="14">
        <v>18449</v>
      </c>
      <c r="H9" s="14">
        <v>15435</v>
      </c>
      <c r="I9" s="14">
        <v>2036</v>
      </c>
      <c r="J9" s="14">
        <v>12117</v>
      </c>
      <c r="K9" s="14">
        <v>12838</v>
      </c>
      <c r="L9" s="14">
        <v>12072</v>
      </c>
      <c r="M9" s="14">
        <v>5457</v>
      </c>
      <c r="N9" s="14">
        <v>4285</v>
      </c>
      <c r="O9" s="12">
        <f aca="true" t="shared" si="2" ref="O9:O17">SUM(B9:N9)</f>
        <v>141979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131495</v>
      </c>
      <c r="C10" s="14">
        <f>C11+C12+C13</f>
        <v>91064</v>
      </c>
      <c r="D10" s="14">
        <f>D11+D12+D13</f>
        <v>127835</v>
      </c>
      <c r="E10" s="14">
        <f>E11+E12+E13</f>
        <v>18432</v>
      </c>
      <c r="F10" s="14">
        <f aca="true" t="shared" si="3" ref="F10:N10">F11+F12+F13</f>
        <v>96448</v>
      </c>
      <c r="G10" s="14">
        <f t="shared" si="3"/>
        <v>145562</v>
      </c>
      <c r="H10" s="14">
        <f>H11+H12+H13</f>
        <v>89673</v>
      </c>
      <c r="I10" s="14">
        <f>I11+I12+I13</f>
        <v>12283</v>
      </c>
      <c r="J10" s="14">
        <f>J11+J12+J13</f>
        <v>135672</v>
      </c>
      <c r="K10" s="14">
        <f>K11+K12+K13</f>
        <v>86545</v>
      </c>
      <c r="L10" s="14">
        <f>L11+L12+L13</f>
        <v>114864</v>
      </c>
      <c r="M10" s="14">
        <f t="shared" si="3"/>
        <v>41324</v>
      </c>
      <c r="N10" s="14">
        <f t="shared" si="3"/>
        <v>29291</v>
      </c>
      <c r="O10" s="12">
        <f t="shared" si="2"/>
        <v>1120488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63782</v>
      </c>
      <c r="C11" s="14">
        <v>45402</v>
      </c>
      <c r="D11" s="14">
        <v>61100</v>
      </c>
      <c r="E11" s="14">
        <v>8928</v>
      </c>
      <c r="F11" s="14">
        <v>46100</v>
      </c>
      <c r="G11" s="14">
        <v>69494</v>
      </c>
      <c r="H11" s="14">
        <v>44689</v>
      </c>
      <c r="I11" s="14">
        <v>6087</v>
      </c>
      <c r="J11" s="14">
        <v>66433</v>
      </c>
      <c r="K11" s="14">
        <v>41420</v>
      </c>
      <c r="L11" s="14">
        <v>53781</v>
      </c>
      <c r="M11" s="14">
        <v>18724</v>
      </c>
      <c r="N11" s="14">
        <v>13084</v>
      </c>
      <c r="O11" s="12">
        <f t="shared" si="2"/>
        <v>539024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63244</v>
      </c>
      <c r="C12" s="14">
        <v>41352</v>
      </c>
      <c r="D12" s="14">
        <v>62924</v>
      </c>
      <c r="E12" s="14">
        <v>8697</v>
      </c>
      <c r="F12" s="14">
        <v>46374</v>
      </c>
      <c r="G12" s="14">
        <v>68870</v>
      </c>
      <c r="H12" s="14">
        <v>41715</v>
      </c>
      <c r="I12" s="14">
        <v>5664</v>
      </c>
      <c r="J12" s="14">
        <v>65096</v>
      </c>
      <c r="K12" s="14">
        <v>41873</v>
      </c>
      <c r="L12" s="14">
        <v>57419</v>
      </c>
      <c r="M12" s="14">
        <v>21160</v>
      </c>
      <c r="N12" s="14">
        <v>15250</v>
      </c>
      <c r="O12" s="12">
        <f t="shared" si="2"/>
        <v>539638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4469</v>
      </c>
      <c r="C13" s="14">
        <v>4310</v>
      </c>
      <c r="D13" s="14">
        <v>3811</v>
      </c>
      <c r="E13" s="14">
        <v>807</v>
      </c>
      <c r="F13" s="14">
        <v>3974</v>
      </c>
      <c r="G13" s="14">
        <v>7198</v>
      </c>
      <c r="H13" s="14">
        <v>3269</v>
      </c>
      <c r="I13" s="14">
        <v>532</v>
      </c>
      <c r="J13" s="14">
        <v>4143</v>
      </c>
      <c r="K13" s="14">
        <v>3252</v>
      </c>
      <c r="L13" s="14">
        <v>3664</v>
      </c>
      <c r="M13" s="14">
        <v>1440</v>
      </c>
      <c r="N13" s="14">
        <v>957</v>
      </c>
      <c r="O13" s="12">
        <f t="shared" si="2"/>
        <v>41826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8131</v>
      </c>
      <c r="C14" s="14">
        <f>C15+C16+C17</f>
        <v>5664</v>
      </c>
      <c r="D14" s="14">
        <f>D15+D16+D17</f>
        <v>7116</v>
      </c>
      <c r="E14" s="14">
        <f>E15+E16+E17</f>
        <v>1065</v>
      </c>
      <c r="F14" s="14">
        <f aca="true" t="shared" si="4" ref="F14:N14">F15+F16+F17</f>
        <v>6124</v>
      </c>
      <c r="G14" s="14">
        <f t="shared" si="4"/>
        <v>9817</v>
      </c>
      <c r="H14" s="14">
        <f>H15+H16+H17</f>
        <v>5158</v>
      </c>
      <c r="I14" s="14">
        <f>I15+I16+I17</f>
        <v>793</v>
      </c>
      <c r="J14" s="14">
        <f>J15+J16+J17</f>
        <v>8271</v>
      </c>
      <c r="K14" s="14">
        <f>K15+K16+K17</f>
        <v>5283</v>
      </c>
      <c r="L14" s="14">
        <f>L15+L16+L17</f>
        <v>7759</v>
      </c>
      <c r="M14" s="14">
        <f t="shared" si="4"/>
        <v>2081</v>
      </c>
      <c r="N14" s="14">
        <f t="shared" si="4"/>
        <v>1331</v>
      </c>
      <c r="O14" s="12">
        <f t="shared" si="2"/>
        <v>68593</v>
      </c>
    </row>
    <row r="15" spans="1:26" ht="18.75" customHeight="1">
      <c r="A15" s="15" t="s">
        <v>13</v>
      </c>
      <c r="B15" s="14">
        <v>8113</v>
      </c>
      <c r="C15" s="14">
        <v>5658</v>
      </c>
      <c r="D15" s="14">
        <v>7111</v>
      </c>
      <c r="E15" s="14">
        <v>1065</v>
      </c>
      <c r="F15" s="14">
        <v>6121</v>
      </c>
      <c r="G15" s="14">
        <v>9806</v>
      </c>
      <c r="H15" s="14">
        <v>5148</v>
      </c>
      <c r="I15" s="14">
        <v>789</v>
      </c>
      <c r="J15" s="14">
        <v>8253</v>
      </c>
      <c r="K15" s="14">
        <v>5267</v>
      </c>
      <c r="L15" s="14">
        <v>7745</v>
      </c>
      <c r="M15" s="14">
        <v>2072</v>
      </c>
      <c r="N15" s="14">
        <v>1325</v>
      </c>
      <c r="O15" s="12">
        <f t="shared" si="2"/>
        <v>68473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7</v>
      </c>
      <c r="C16" s="14">
        <v>1</v>
      </c>
      <c r="D16" s="14">
        <v>3</v>
      </c>
      <c r="E16" s="14">
        <v>0</v>
      </c>
      <c r="F16" s="14">
        <v>3</v>
      </c>
      <c r="G16" s="14">
        <v>10</v>
      </c>
      <c r="H16" s="14">
        <v>7</v>
      </c>
      <c r="I16" s="14">
        <v>3</v>
      </c>
      <c r="J16" s="14">
        <v>5</v>
      </c>
      <c r="K16" s="14">
        <v>11</v>
      </c>
      <c r="L16" s="14">
        <v>5</v>
      </c>
      <c r="M16" s="14">
        <v>7</v>
      </c>
      <c r="N16" s="14">
        <v>4</v>
      </c>
      <c r="O16" s="12">
        <f t="shared" si="2"/>
        <v>66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5</v>
      </c>
      <c r="D17" s="14">
        <v>2</v>
      </c>
      <c r="E17" s="14">
        <v>0</v>
      </c>
      <c r="F17" s="14">
        <v>0</v>
      </c>
      <c r="G17" s="14">
        <v>1</v>
      </c>
      <c r="H17" s="14">
        <v>3</v>
      </c>
      <c r="I17" s="14">
        <v>1</v>
      </c>
      <c r="J17" s="14">
        <v>13</v>
      </c>
      <c r="K17" s="14">
        <v>5</v>
      </c>
      <c r="L17" s="14">
        <v>9</v>
      </c>
      <c r="M17" s="14">
        <v>2</v>
      </c>
      <c r="N17" s="14">
        <v>2</v>
      </c>
      <c r="O17" s="12">
        <f t="shared" si="2"/>
        <v>54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74046</v>
      </c>
      <c r="C18" s="18">
        <f>C19+C20+C21</f>
        <v>44437</v>
      </c>
      <c r="D18" s="18">
        <f>D19+D20+D21</f>
        <v>46451</v>
      </c>
      <c r="E18" s="18">
        <f>E19+E20+E21</f>
        <v>8127</v>
      </c>
      <c r="F18" s="18">
        <f aca="true" t="shared" si="5" ref="F18:N18">F19+F20+F21</f>
        <v>42359</v>
      </c>
      <c r="G18" s="18">
        <f t="shared" si="5"/>
        <v>59073</v>
      </c>
      <c r="H18" s="18">
        <f>H19+H20+H21</f>
        <v>47000</v>
      </c>
      <c r="I18" s="18">
        <f>I19+I20+I21</f>
        <v>6173</v>
      </c>
      <c r="J18" s="18">
        <f>J19+J20+J21</f>
        <v>66426</v>
      </c>
      <c r="K18" s="18">
        <f>K19+K20+K21</f>
        <v>40901</v>
      </c>
      <c r="L18" s="18">
        <f>L19+L20+L21</f>
        <v>66676</v>
      </c>
      <c r="M18" s="18">
        <f t="shared" si="5"/>
        <v>20483</v>
      </c>
      <c r="N18" s="18">
        <f t="shared" si="5"/>
        <v>12811</v>
      </c>
      <c r="O18" s="12">
        <f aca="true" t="shared" si="6" ref="O18:O24">SUM(B18:N18)</f>
        <v>534963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45457</v>
      </c>
      <c r="C19" s="14">
        <v>29023</v>
      </c>
      <c r="D19" s="14">
        <v>29019</v>
      </c>
      <c r="E19" s="14">
        <v>5238</v>
      </c>
      <c r="F19" s="14">
        <v>26686</v>
      </c>
      <c r="G19" s="14">
        <v>39155</v>
      </c>
      <c r="H19" s="14">
        <v>30567</v>
      </c>
      <c r="I19" s="14">
        <v>4262</v>
      </c>
      <c r="J19" s="14">
        <v>40862</v>
      </c>
      <c r="K19" s="14">
        <v>24647</v>
      </c>
      <c r="L19" s="14">
        <v>38853</v>
      </c>
      <c r="M19" s="14">
        <v>12130</v>
      </c>
      <c r="N19" s="14">
        <v>7540</v>
      </c>
      <c r="O19" s="12">
        <f t="shared" si="6"/>
        <v>333439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26395</v>
      </c>
      <c r="C20" s="14">
        <v>13780</v>
      </c>
      <c r="D20" s="14">
        <v>16151</v>
      </c>
      <c r="E20" s="14">
        <v>2612</v>
      </c>
      <c r="F20" s="14">
        <v>14144</v>
      </c>
      <c r="G20" s="14">
        <v>17302</v>
      </c>
      <c r="H20" s="14">
        <v>15147</v>
      </c>
      <c r="I20" s="14">
        <v>1712</v>
      </c>
      <c r="J20" s="14">
        <v>23653</v>
      </c>
      <c r="K20" s="14">
        <v>15023</v>
      </c>
      <c r="L20" s="14">
        <v>25911</v>
      </c>
      <c r="M20" s="14">
        <v>7737</v>
      </c>
      <c r="N20" s="14">
        <v>4925</v>
      </c>
      <c r="O20" s="12">
        <f t="shared" si="6"/>
        <v>184492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2194</v>
      </c>
      <c r="C21" s="14">
        <v>1634</v>
      </c>
      <c r="D21" s="14">
        <v>1281</v>
      </c>
      <c r="E21" s="14">
        <v>277</v>
      </c>
      <c r="F21" s="14">
        <v>1529</v>
      </c>
      <c r="G21" s="14">
        <v>2616</v>
      </c>
      <c r="H21" s="14">
        <v>1286</v>
      </c>
      <c r="I21" s="14">
        <v>199</v>
      </c>
      <c r="J21" s="14">
        <v>1911</v>
      </c>
      <c r="K21" s="14">
        <v>1231</v>
      </c>
      <c r="L21" s="14">
        <v>1912</v>
      </c>
      <c r="M21" s="14">
        <v>616</v>
      </c>
      <c r="N21" s="14">
        <v>346</v>
      </c>
      <c r="O21" s="12">
        <f t="shared" si="6"/>
        <v>17032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89458</v>
      </c>
      <c r="C22" s="14">
        <f>C23+C24</f>
        <v>63344</v>
      </c>
      <c r="D22" s="14">
        <f>D23+D24</f>
        <v>76352</v>
      </c>
      <c r="E22" s="14">
        <f>E23+E24</f>
        <v>14221</v>
      </c>
      <c r="F22" s="14">
        <f aca="true" t="shared" si="7" ref="F22:N22">F23+F24</f>
        <v>65489</v>
      </c>
      <c r="G22" s="14">
        <f t="shared" si="7"/>
        <v>100894</v>
      </c>
      <c r="H22" s="14">
        <f>H23+H24</f>
        <v>63416</v>
      </c>
      <c r="I22" s="14">
        <f>I23+I24</f>
        <v>9025</v>
      </c>
      <c r="J22" s="14">
        <f>J23+J24</f>
        <v>70122</v>
      </c>
      <c r="K22" s="14">
        <f>K23+K24</f>
        <v>56077</v>
      </c>
      <c r="L22" s="14">
        <f>L23+L24</f>
        <v>56782</v>
      </c>
      <c r="M22" s="14">
        <f t="shared" si="7"/>
        <v>16260</v>
      </c>
      <c r="N22" s="14">
        <f t="shared" si="7"/>
        <v>9787</v>
      </c>
      <c r="O22" s="12">
        <f t="shared" si="6"/>
        <v>691227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56213</v>
      </c>
      <c r="C23" s="14">
        <v>44591</v>
      </c>
      <c r="D23" s="14">
        <v>49549</v>
      </c>
      <c r="E23" s="14">
        <v>9912</v>
      </c>
      <c r="F23" s="14">
        <v>44045</v>
      </c>
      <c r="G23" s="14">
        <v>70757</v>
      </c>
      <c r="H23" s="14">
        <v>44721</v>
      </c>
      <c r="I23" s="14">
        <v>7038</v>
      </c>
      <c r="J23" s="14">
        <v>46291</v>
      </c>
      <c r="K23" s="14">
        <v>37939</v>
      </c>
      <c r="L23" s="14">
        <v>37805</v>
      </c>
      <c r="M23" s="14">
        <v>10979</v>
      </c>
      <c r="N23" s="14">
        <v>6157</v>
      </c>
      <c r="O23" s="12">
        <f t="shared" si="6"/>
        <v>465997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33245</v>
      </c>
      <c r="C24" s="14">
        <v>18753</v>
      </c>
      <c r="D24" s="14">
        <v>26803</v>
      </c>
      <c r="E24" s="14">
        <v>4309</v>
      </c>
      <c r="F24" s="14">
        <v>21444</v>
      </c>
      <c r="G24" s="14">
        <v>30137</v>
      </c>
      <c r="H24" s="14">
        <v>18695</v>
      </c>
      <c r="I24" s="14">
        <v>1987</v>
      </c>
      <c r="J24" s="14">
        <v>23831</v>
      </c>
      <c r="K24" s="14">
        <v>18138</v>
      </c>
      <c r="L24" s="14">
        <v>18977</v>
      </c>
      <c r="M24" s="14">
        <v>5281</v>
      </c>
      <c r="N24" s="14">
        <v>3630</v>
      </c>
      <c r="O24" s="12">
        <f t="shared" si="6"/>
        <v>225230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704945.2428</v>
      </c>
      <c r="C28" s="56">
        <f aca="true" t="shared" si="8" ref="C28:N28">C29+C30</f>
        <v>513772.8107</v>
      </c>
      <c r="D28" s="56">
        <f t="shared" si="8"/>
        <v>543718.8005</v>
      </c>
      <c r="E28" s="56">
        <f t="shared" si="8"/>
        <v>129836.32819999999</v>
      </c>
      <c r="F28" s="56">
        <f t="shared" si="8"/>
        <v>514908.2085</v>
      </c>
      <c r="G28" s="56">
        <f t="shared" si="8"/>
        <v>624255.7385</v>
      </c>
      <c r="H28" s="56">
        <f t="shared" si="8"/>
        <v>481850.6732</v>
      </c>
      <c r="I28" s="56">
        <f t="shared" si="8"/>
        <v>71989.281</v>
      </c>
      <c r="J28" s="56">
        <f t="shared" si="8"/>
        <v>653962.5972</v>
      </c>
      <c r="K28" s="56">
        <f t="shared" si="8"/>
        <v>518921.1324</v>
      </c>
      <c r="L28" s="56">
        <f t="shared" si="8"/>
        <v>643330.4042</v>
      </c>
      <c r="M28" s="56">
        <f t="shared" si="8"/>
        <v>273504.2625</v>
      </c>
      <c r="N28" s="56">
        <f t="shared" si="8"/>
        <v>154240.4055</v>
      </c>
      <c r="O28" s="56">
        <f>SUM(B28:N28)</f>
        <v>5829235.885199999</v>
      </c>
      <c r="Q28" s="62"/>
    </row>
    <row r="29" spans="1:15" ht="18.75" customHeight="1">
      <c r="A29" s="54" t="s">
        <v>54</v>
      </c>
      <c r="B29" s="52">
        <f aca="true" t="shared" si="9" ref="B29:N29">B26*B7</f>
        <v>700294.6528</v>
      </c>
      <c r="C29" s="52">
        <f t="shared" si="9"/>
        <v>506149.6307</v>
      </c>
      <c r="D29" s="52">
        <f t="shared" si="9"/>
        <v>532163.3905</v>
      </c>
      <c r="E29" s="52">
        <f t="shared" si="9"/>
        <v>129836.32819999999</v>
      </c>
      <c r="F29" s="52">
        <f t="shared" si="9"/>
        <v>497579.2485</v>
      </c>
      <c r="G29" s="52">
        <f t="shared" si="9"/>
        <v>619623.6585</v>
      </c>
      <c r="H29" s="52">
        <f t="shared" si="9"/>
        <v>478350.3032</v>
      </c>
      <c r="I29" s="52">
        <f t="shared" si="9"/>
        <v>71989.281</v>
      </c>
      <c r="J29" s="52">
        <f t="shared" si="9"/>
        <v>635954.2272</v>
      </c>
      <c r="K29" s="52">
        <f t="shared" si="9"/>
        <v>501004.6824</v>
      </c>
      <c r="L29" s="52">
        <f t="shared" si="9"/>
        <v>627673.2042</v>
      </c>
      <c r="M29" s="52">
        <f t="shared" si="9"/>
        <v>262507.7325</v>
      </c>
      <c r="N29" s="52">
        <f t="shared" si="9"/>
        <v>150841.36549999999</v>
      </c>
      <c r="O29" s="53">
        <f>SUM(B29:N29)</f>
        <v>5713967.705200001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17328.96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115268.18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-74316.9</v>
      </c>
      <c r="C32" s="25">
        <f t="shared" si="10"/>
        <v>-67673.4</v>
      </c>
      <c r="D32" s="25">
        <f t="shared" si="10"/>
        <v>-63906.61</v>
      </c>
      <c r="E32" s="25">
        <f t="shared" si="10"/>
        <v>-8724.7</v>
      </c>
      <c r="F32" s="25">
        <f t="shared" si="10"/>
        <v>-45989.7</v>
      </c>
      <c r="G32" s="25">
        <f t="shared" si="10"/>
        <v>-79830.7</v>
      </c>
      <c r="H32" s="25">
        <f t="shared" si="10"/>
        <v>-66370.5</v>
      </c>
      <c r="I32" s="25">
        <f t="shared" si="10"/>
        <v>-11942.3</v>
      </c>
      <c r="J32" s="25">
        <f t="shared" si="10"/>
        <v>-52103.1</v>
      </c>
      <c r="K32" s="25">
        <f t="shared" si="10"/>
        <v>-56654.16</v>
      </c>
      <c r="L32" s="25">
        <f t="shared" si="10"/>
        <v>-51909.6</v>
      </c>
      <c r="M32" s="25">
        <f t="shared" si="10"/>
        <v>-23465.1</v>
      </c>
      <c r="N32" s="25">
        <f t="shared" si="10"/>
        <v>-21824.54</v>
      </c>
      <c r="O32" s="25">
        <f t="shared" si="10"/>
        <v>-624711.3099999999</v>
      </c>
    </row>
    <row r="33" spans="1:15" ht="18.75" customHeight="1">
      <c r="A33" s="17" t="s">
        <v>95</v>
      </c>
      <c r="B33" s="26">
        <f>+B34</f>
        <v>-74316.9</v>
      </c>
      <c r="C33" s="26">
        <f aca="true" t="shared" si="11" ref="C33:O33">+C34</f>
        <v>-67673.4</v>
      </c>
      <c r="D33" s="26">
        <f t="shared" si="11"/>
        <v>-58742.3</v>
      </c>
      <c r="E33" s="26">
        <f t="shared" si="11"/>
        <v>-8724.7</v>
      </c>
      <c r="F33" s="26">
        <f t="shared" si="11"/>
        <v>-45489.7</v>
      </c>
      <c r="G33" s="26">
        <f t="shared" si="11"/>
        <v>-79330.7</v>
      </c>
      <c r="H33" s="26">
        <f t="shared" si="11"/>
        <v>-66370.5</v>
      </c>
      <c r="I33" s="26">
        <f t="shared" si="11"/>
        <v>-8754.8</v>
      </c>
      <c r="J33" s="26">
        <f t="shared" si="11"/>
        <v>-52103.1</v>
      </c>
      <c r="K33" s="26">
        <f t="shared" si="11"/>
        <v>-55203.4</v>
      </c>
      <c r="L33" s="26">
        <f t="shared" si="11"/>
        <v>-51909.6</v>
      </c>
      <c r="M33" s="26">
        <f t="shared" si="11"/>
        <v>-23465.1</v>
      </c>
      <c r="N33" s="26">
        <f t="shared" si="11"/>
        <v>-18425.5</v>
      </c>
      <c r="O33" s="26">
        <f t="shared" si="11"/>
        <v>-610509.7</v>
      </c>
    </row>
    <row r="34" spans="1:26" ht="18.75" customHeight="1">
      <c r="A34" s="13" t="s">
        <v>55</v>
      </c>
      <c r="B34" s="20">
        <f>ROUND(-B9*$D$3,2)</f>
        <v>-74316.9</v>
      </c>
      <c r="C34" s="20">
        <f>ROUND(-C9*$D$3,2)</f>
        <v>-67673.4</v>
      </c>
      <c r="D34" s="20">
        <f>ROUND(-D9*$D$3,2)</f>
        <v>-58742.3</v>
      </c>
      <c r="E34" s="20">
        <f>ROUND(-E9*$D$3,2)</f>
        <v>-8724.7</v>
      </c>
      <c r="F34" s="20">
        <f aca="true" t="shared" si="12" ref="F34:N34">ROUND(-F9*$D$3,2)</f>
        <v>-45489.7</v>
      </c>
      <c r="G34" s="20">
        <f t="shared" si="12"/>
        <v>-79330.7</v>
      </c>
      <c r="H34" s="20">
        <f t="shared" si="12"/>
        <v>-66370.5</v>
      </c>
      <c r="I34" s="20">
        <f>ROUND(-I9*$D$3,2)</f>
        <v>-8754.8</v>
      </c>
      <c r="J34" s="20">
        <f>ROUND(-J9*$D$3,2)</f>
        <v>-52103.1</v>
      </c>
      <c r="K34" s="20">
        <f>ROUND(-K9*$D$3,2)</f>
        <v>-55203.4</v>
      </c>
      <c r="L34" s="20">
        <f>ROUND(-L9*$D$3,2)</f>
        <v>-51909.6</v>
      </c>
      <c r="M34" s="20">
        <f t="shared" si="12"/>
        <v>-23465.1</v>
      </c>
      <c r="N34" s="20">
        <f t="shared" si="12"/>
        <v>-18425.5</v>
      </c>
      <c r="O34" s="44">
        <f aca="true" t="shared" si="13" ref="O34:O45">SUM(B34:N34)</f>
        <v>-610509.7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-4664.31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-1450.76</v>
      </c>
      <c r="L44" s="24">
        <v>0</v>
      </c>
      <c r="M44" s="24">
        <v>0</v>
      </c>
      <c r="N44" s="24">
        <v>-9499.37</v>
      </c>
      <c r="O44" s="20">
        <f t="shared" si="13"/>
        <v>-15614.440000000002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-6100.33</v>
      </c>
      <c r="O45" s="20">
        <f t="shared" si="13"/>
        <v>-6100.33</v>
      </c>
    </row>
    <row r="46" spans="1:26" ht="15.75">
      <c r="A46" s="2" t="s">
        <v>66</v>
      </c>
      <c r="B46" s="29">
        <f aca="true" t="shared" si="15" ref="B46:N46">+B28+B32</f>
        <v>630628.3428</v>
      </c>
      <c r="C46" s="29">
        <f t="shared" si="15"/>
        <v>446099.4107</v>
      </c>
      <c r="D46" s="29">
        <f t="shared" si="15"/>
        <v>479812.1905</v>
      </c>
      <c r="E46" s="29">
        <f t="shared" si="15"/>
        <v>121111.62819999999</v>
      </c>
      <c r="F46" s="29">
        <f t="shared" si="15"/>
        <v>468918.5085</v>
      </c>
      <c r="G46" s="29">
        <f t="shared" si="15"/>
        <v>544425.0385</v>
      </c>
      <c r="H46" s="29">
        <f t="shared" si="15"/>
        <v>415480.1732</v>
      </c>
      <c r="I46" s="29">
        <f t="shared" si="15"/>
        <v>60046.981</v>
      </c>
      <c r="J46" s="29">
        <f t="shared" si="15"/>
        <v>601859.4972</v>
      </c>
      <c r="K46" s="29">
        <f t="shared" si="15"/>
        <v>462266.97239999997</v>
      </c>
      <c r="L46" s="29">
        <f t="shared" si="15"/>
        <v>591420.8042</v>
      </c>
      <c r="M46" s="29">
        <f t="shared" si="15"/>
        <v>250039.1625</v>
      </c>
      <c r="N46" s="29">
        <f t="shared" si="15"/>
        <v>132415.86549999999</v>
      </c>
      <c r="O46" s="29">
        <f>SUM(B46:N46)</f>
        <v>5204524.5752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630628.34</v>
      </c>
      <c r="C49" s="35">
        <f aca="true" t="shared" si="16" ref="C49:N49">SUM(C50:C63)</f>
        <v>446099.41</v>
      </c>
      <c r="D49" s="35">
        <f t="shared" si="16"/>
        <v>479812.19</v>
      </c>
      <c r="E49" s="35">
        <f t="shared" si="16"/>
        <v>121111.63</v>
      </c>
      <c r="F49" s="35">
        <f t="shared" si="16"/>
        <v>468918.51</v>
      </c>
      <c r="G49" s="35">
        <f t="shared" si="16"/>
        <v>544425.04</v>
      </c>
      <c r="H49" s="35">
        <f t="shared" si="16"/>
        <v>415480.17</v>
      </c>
      <c r="I49" s="35">
        <f t="shared" si="16"/>
        <v>60046.98</v>
      </c>
      <c r="J49" s="35">
        <f t="shared" si="16"/>
        <v>601859.5</v>
      </c>
      <c r="K49" s="35">
        <f t="shared" si="16"/>
        <v>462266.97000000003</v>
      </c>
      <c r="L49" s="35">
        <f t="shared" si="16"/>
        <v>591420.8</v>
      </c>
      <c r="M49" s="35">
        <f t="shared" si="16"/>
        <v>250039.16</v>
      </c>
      <c r="N49" s="35">
        <f t="shared" si="16"/>
        <v>132415.87</v>
      </c>
      <c r="O49" s="29">
        <f>SUM(O50:O63)</f>
        <v>5204524.57</v>
      </c>
      <c r="Q49" s="64"/>
    </row>
    <row r="50" spans="1:18" ht="18.75" customHeight="1">
      <c r="A50" s="17" t="s">
        <v>39</v>
      </c>
      <c r="B50" s="35">
        <v>118028.98</v>
      </c>
      <c r="C50" s="35">
        <v>120405.48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238434.46</v>
      </c>
      <c r="P50"/>
      <c r="Q50" s="64"/>
      <c r="R50" s="65"/>
    </row>
    <row r="51" spans="1:16" ht="18.75" customHeight="1">
      <c r="A51" s="17" t="s">
        <v>40</v>
      </c>
      <c r="B51" s="35">
        <v>512599.36</v>
      </c>
      <c r="C51" s="35">
        <v>325693.93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838293.29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f>472921.09+6891.1</f>
        <v>479812.19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479812.19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121111.63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121111.63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468918.51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468918.51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544425.04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544425.04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415480.17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415480.17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60046.98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60046.98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601859.5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601859.5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f>445801.28+16465.69</f>
        <v>462266.97000000003</v>
      </c>
      <c r="L59" s="34">
        <v>0</v>
      </c>
      <c r="M59" s="34">
        <v>0</v>
      </c>
      <c r="N59" s="34">
        <v>0</v>
      </c>
      <c r="O59" s="29">
        <f t="shared" si="17"/>
        <v>462266.97000000003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591420.8</v>
      </c>
      <c r="M60" s="34">
        <v>0</v>
      </c>
      <c r="N60" s="34">
        <v>0</v>
      </c>
      <c r="O60" s="26">
        <f t="shared" si="17"/>
        <v>591420.8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250039.16</v>
      </c>
      <c r="N61" s="34">
        <v>0</v>
      </c>
      <c r="O61" s="29">
        <f t="shared" si="17"/>
        <v>250039.16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132415.87</v>
      </c>
      <c r="O62" s="26">
        <f t="shared" si="17"/>
        <v>132415.87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2.470412606036218</v>
      </c>
      <c r="C67" s="42">
        <v>2.6240579289408155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2.1304899926032963</v>
      </c>
      <c r="C68" s="42">
        <v>2.195100001362107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2.6230999999999995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2019-05-31T13:29:18Z</dcterms:modified>
  <cp:category/>
  <cp:version/>
  <cp:contentType/>
  <cp:contentStatus/>
</cp:coreProperties>
</file>