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<sst xmlns="http://schemas.openxmlformats.org/spreadsheetml/2006/main" count="99" uniqueCount="97">
  <si>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</si>
  <si>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</si>
  <si>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</si>
  <si>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</si>
  <si>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</si>
  <si>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</si>
  <si>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</si>
  <si>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</si>
  <si>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</si>
  <si>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</si>
  <si>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</si>
  <si>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</si>
  <si>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</si>
  <si>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</si>
  <si>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</si>
  <si>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</si>
  <si>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</si>
  <si>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</si>
  <si>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</si>
  <si>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</si>
  <si>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</si>
  <si>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</si>
  <si>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</si>
  <si>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</si>
  <si>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</si>
  <si>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</si>
  <si>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</si>
  <si>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</si>
  <si>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</si>
  <si>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</si>
  <si>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</si>
  <si>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</si>
  <si>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</si>
  <si>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</si>
  <si>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</si>
  <si>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</si>
  <si>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</si>
  <si>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</si>
  <si>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</si>
  <si>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</si>
  <si>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</si>
  <si>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</si>
  <si>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</si>
  <si>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</si>
  <si>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</si>
  <si>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</si>
  <si>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</si>
  <si>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</si>
  <si>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</si>
  <si>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</si>
  <si>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</si>
  <si>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</si>
  <si>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</si>
  <si>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</si>
  <si>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</si>
  <si>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</si>
  <si>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</si>
  <si>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</si>
  <si>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</si>
  <si>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</si>
  <si>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</si>
  <si>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</si>
  <si>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</si>
  <si>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</si>
  <si>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</si>
  <si>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</si>
  <si>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</si>
  <si>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</si>
  <si>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</si>
  <si>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</si>
  <si>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</si>
  <si>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</si>
  <si>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</si>
  <si>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</si>
  <si>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</si>
  <si>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</si>
  <si>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</si>
  <si>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</si>
  <si>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</si>
  <si>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</si>
  <si>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</si>
  <si>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</si>
  <si>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</si>
  <si>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</si>
  <si>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</si>
  <si>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</si>
  <si>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</si>
  <si>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</si>
  <si>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</si>
  <si>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</si>
  <si>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</si>
  <si>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</si>
  <si>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</si>
  <si>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</si>
  <si>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</si>
  <si>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</si>
  <si>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23/05/19 - VENCIMENTO 30/05/19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</si>
</sst>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491031</v>
      </c>
      <c r="C7" s="10">
        <f t="shared" si="0"/>
        <v>364856</v>
      </c>
      <c r="D7" s="10">
        <f t="shared" si="0"/>
        <v>370918</v>
      </c>
      <c r="E7" s="10">
        <f t="shared" si="0"/>
        <v>69250</v>
      </c>
      <c r="F7" s="10">
        <f t="shared" si="0"/>
        <v>333035</v>
      </c>
      <c r="G7" s="10">
        <f t="shared" si="0"/>
        <v>508176</v>
      </c>
      <c r="H7" s="10">
        <f t="shared" si="0"/>
        <v>342136</v>
      </c>
      <c r="I7" s="10">
        <f t="shared" si="0"/>
        <v>53798</v>
      </c>
      <c r="J7" s="10">
        <f t="shared" si="0"/>
        <v>430420</v>
      </c>
      <c r="K7" s="10">
        <f t="shared" si="0"/>
        <v>298757</v>
      </c>
      <c r="L7" s="10">
        <f t="shared" si="0"/>
        <v>355741</v>
      </c>
      <c r="M7" s="10">
        <f t="shared" si="0"/>
        <v>147394</v>
      </c>
      <c r="N7" s="10">
        <f t="shared" si="0"/>
        <v>98034</v>
      </c>
      <c r="O7" s="10">
        <f>+O8+O18+O22</f>
        <v>3863546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228941</v>
      </c>
      <c r="C8" s="12">
        <f t="shared" si="1"/>
        <v>181017</v>
      </c>
      <c r="D8" s="12">
        <f t="shared" si="1"/>
        <v>200028</v>
      </c>
      <c r="E8" s="12">
        <f t="shared" si="1"/>
        <v>33164</v>
      </c>
      <c r="F8" s="12">
        <f t="shared" si="1"/>
        <v>166746</v>
      </c>
      <c r="G8" s="12">
        <f t="shared" si="1"/>
        <v>261248</v>
      </c>
      <c r="H8" s="12">
        <f t="shared" si="1"/>
        <v>165856</v>
      </c>
      <c r="I8" s="12">
        <f t="shared" si="1"/>
        <v>27032</v>
      </c>
      <c r="J8" s="12">
        <f t="shared" si="1"/>
        <v>224811</v>
      </c>
      <c r="K8" s="12">
        <f t="shared" si="1"/>
        <v>148309</v>
      </c>
      <c r="L8" s="12">
        <f t="shared" si="1"/>
        <v>174732</v>
      </c>
      <c r="M8" s="12">
        <f t="shared" si="1"/>
        <v>82410</v>
      </c>
      <c r="N8" s="12">
        <f t="shared" si="1"/>
        <v>56892</v>
      </c>
      <c r="O8" s="12">
        <f>SUM(B8:N8)</f>
        <v>1951186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17580</v>
      </c>
      <c r="C9" s="14">
        <v>17590</v>
      </c>
      <c r="D9" s="14">
        <v>12062</v>
      </c>
      <c r="E9" s="14">
        <v>2267</v>
      </c>
      <c r="F9" s="14">
        <v>10521</v>
      </c>
      <c r="G9" s="14">
        <v>18700</v>
      </c>
      <c r="H9" s="14">
        <v>16584</v>
      </c>
      <c r="I9" s="14">
        <v>2586</v>
      </c>
      <c r="J9" s="14">
        <v>11826</v>
      </c>
      <c r="K9" s="14">
        <v>13350</v>
      </c>
      <c r="L9" s="14">
        <v>11102</v>
      </c>
      <c r="M9" s="14">
        <v>7221</v>
      </c>
      <c r="N9" s="14">
        <v>5453</v>
      </c>
      <c r="O9" s="12">
        <f aca="true" t="shared" si="2" ref="O9:O17">SUM(B9:N9)</f>
        <v>146842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200464</v>
      </c>
      <c r="C10" s="14">
        <f>C11+C12+C13</f>
        <v>155478</v>
      </c>
      <c r="D10" s="14">
        <f>D11+D12+D13</f>
        <v>178958</v>
      </c>
      <c r="E10" s="14">
        <f>E11+E12+E13</f>
        <v>29472</v>
      </c>
      <c r="F10" s="14">
        <f aca="true" t="shared" si="3" ref="F10:N10">F11+F12+F13</f>
        <v>148145</v>
      </c>
      <c r="G10" s="14">
        <f t="shared" si="3"/>
        <v>229256</v>
      </c>
      <c r="H10" s="14">
        <f>H11+H12+H13</f>
        <v>142058</v>
      </c>
      <c r="I10" s="14">
        <f>I11+I12+I13</f>
        <v>23174</v>
      </c>
      <c r="J10" s="14">
        <f>J11+J12+J13</f>
        <v>202182</v>
      </c>
      <c r="K10" s="14">
        <f>K11+K12+K13</f>
        <v>128254</v>
      </c>
      <c r="L10" s="14">
        <f>L11+L12+L13</f>
        <v>154739</v>
      </c>
      <c r="M10" s="14">
        <f t="shared" si="3"/>
        <v>71891</v>
      </c>
      <c r="N10" s="14">
        <f t="shared" si="3"/>
        <v>49464</v>
      </c>
      <c r="O10" s="12">
        <f t="shared" si="2"/>
        <v>1713535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93165</v>
      </c>
      <c r="C11" s="14">
        <v>72399</v>
      </c>
      <c r="D11" s="14">
        <v>81238</v>
      </c>
      <c r="E11" s="14">
        <v>13501</v>
      </c>
      <c r="F11" s="14">
        <v>66735</v>
      </c>
      <c r="G11" s="14">
        <v>103792</v>
      </c>
      <c r="H11" s="14">
        <v>67448</v>
      </c>
      <c r="I11" s="14">
        <v>11077</v>
      </c>
      <c r="J11" s="14">
        <v>95229</v>
      </c>
      <c r="K11" s="14">
        <v>59799</v>
      </c>
      <c r="L11" s="14">
        <v>71526</v>
      </c>
      <c r="M11" s="14">
        <v>32502</v>
      </c>
      <c r="N11" s="14">
        <v>21556</v>
      </c>
      <c r="O11" s="12">
        <f t="shared" si="2"/>
        <v>789967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97115</v>
      </c>
      <c r="C12" s="14">
        <v>71216</v>
      </c>
      <c r="D12" s="14">
        <v>90334</v>
      </c>
      <c r="E12" s="14">
        <v>14063</v>
      </c>
      <c r="F12" s="14">
        <v>72179</v>
      </c>
      <c r="G12" s="14">
        <v>109273</v>
      </c>
      <c r="H12" s="14">
        <v>66149</v>
      </c>
      <c r="I12" s="14">
        <v>10545</v>
      </c>
      <c r="J12" s="14">
        <v>97879</v>
      </c>
      <c r="K12" s="14">
        <v>61323</v>
      </c>
      <c r="L12" s="14">
        <v>75416</v>
      </c>
      <c r="M12" s="14">
        <v>35383</v>
      </c>
      <c r="N12" s="14">
        <v>25420</v>
      </c>
      <c r="O12" s="12">
        <f t="shared" si="2"/>
        <v>826295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10184</v>
      </c>
      <c r="C13" s="14">
        <v>11863</v>
      </c>
      <c r="D13" s="14">
        <v>7386</v>
      </c>
      <c r="E13" s="14">
        <v>1908</v>
      </c>
      <c r="F13" s="14">
        <v>9231</v>
      </c>
      <c r="G13" s="14">
        <v>16191</v>
      </c>
      <c r="H13" s="14">
        <v>8461</v>
      </c>
      <c r="I13" s="14">
        <v>1552</v>
      </c>
      <c r="J13" s="14">
        <v>9074</v>
      </c>
      <c r="K13" s="14">
        <v>7132</v>
      </c>
      <c r="L13" s="14">
        <v>7797</v>
      </c>
      <c r="M13" s="14">
        <v>4006</v>
      </c>
      <c r="N13" s="14">
        <v>2488</v>
      </c>
      <c r="O13" s="12">
        <f t="shared" si="2"/>
        <v>97273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10897</v>
      </c>
      <c r="C14" s="14">
        <f>C15+C16+C17</f>
        <v>7949</v>
      </c>
      <c r="D14" s="14">
        <f>D15+D16+D17</f>
        <v>9008</v>
      </c>
      <c r="E14" s="14">
        <f>E15+E16+E17</f>
        <v>1425</v>
      </c>
      <c r="F14" s="14">
        <f aca="true" t="shared" si="4" ref="F14:N14">F15+F16+F17</f>
        <v>8080</v>
      </c>
      <c r="G14" s="14">
        <f t="shared" si="4"/>
        <v>13292</v>
      </c>
      <c r="H14" s="14">
        <f>H15+H16+H17</f>
        <v>7214</v>
      </c>
      <c r="I14" s="14">
        <f>I15+I16+I17</f>
        <v>1272</v>
      </c>
      <c r="J14" s="14">
        <f>J15+J16+J17</f>
        <v>10803</v>
      </c>
      <c r="K14" s="14">
        <f>K15+K16+K17</f>
        <v>6705</v>
      </c>
      <c r="L14" s="14">
        <f>L15+L16+L17</f>
        <v>8891</v>
      </c>
      <c r="M14" s="14">
        <f t="shared" si="4"/>
        <v>3298</v>
      </c>
      <c r="N14" s="14">
        <f t="shared" si="4"/>
        <v>1975</v>
      </c>
      <c r="O14" s="12">
        <f t="shared" si="2"/>
        <v>90809</v>
      </c>
    </row>
    <row r="15" spans="1:26" ht="18.75" customHeight="1">
      <c r="A15" s="15" t="s">
        <v>13</v>
      </c>
      <c r="B15" s="14">
        <v>10870</v>
      </c>
      <c r="C15" s="14">
        <v>7946</v>
      </c>
      <c r="D15" s="14">
        <v>8998</v>
      </c>
      <c r="E15" s="14">
        <v>1424</v>
      </c>
      <c r="F15" s="14">
        <v>8069</v>
      </c>
      <c r="G15" s="14">
        <v>13271</v>
      </c>
      <c r="H15" s="14">
        <v>7208</v>
      </c>
      <c r="I15" s="14">
        <v>1270</v>
      </c>
      <c r="J15" s="14">
        <v>10780</v>
      </c>
      <c r="K15" s="14">
        <v>6690</v>
      </c>
      <c r="L15" s="14">
        <v>8875</v>
      </c>
      <c r="M15" s="14">
        <v>3292</v>
      </c>
      <c r="N15" s="14">
        <v>1969</v>
      </c>
      <c r="O15" s="12">
        <f t="shared" si="2"/>
        <v>90662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8</v>
      </c>
      <c r="C16" s="14">
        <v>0</v>
      </c>
      <c r="D16" s="14">
        <v>4</v>
      </c>
      <c r="E16" s="14">
        <v>0</v>
      </c>
      <c r="F16" s="14">
        <v>3</v>
      </c>
      <c r="G16" s="14">
        <v>6</v>
      </c>
      <c r="H16" s="14">
        <v>3</v>
      </c>
      <c r="I16" s="14">
        <v>1</v>
      </c>
      <c r="J16" s="14">
        <v>4</v>
      </c>
      <c r="K16" s="14">
        <v>8</v>
      </c>
      <c r="L16" s="14">
        <v>6</v>
      </c>
      <c r="M16" s="14">
        <v>4</v>
      </c>
      <c r="N16" s="14">
        <v>4</v>
      </c>
      <c r="O16" s="12">
        <f t="shared" si="2"/>
        <v>51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19</v>
      </c>
      <c r="C17" s="14">
        <v>3</v>
      </c>
      <c r="D17" s="14">
        <v>6</v>
      </c>
      <c r="E17" s="14">
        <v>1</v>
      </c>
      <c r="F17" s="14">
        <v>8</v>
      </c>
      <c r="G17" s="14">
        <v>15</v>
      </c>
      <c r="H17" s="14">
        <v>3</v>
      </c>
      <c r="I17" s="14">
        <v>1</v>
      </c>
      <c r="J17" s="14">
        <v>19</v>
      </c>
      <c r="K17" s="14">
        <v>7</v>
      </c>
      <c r="L17" s="14">
        <v>10</v>
      </c>
      <c r="M17" s="14">
        <v>2</v>
      </c>
      <c r="N17" s="14">
        <v>2</v>
      </c>
      <c r="O17" s="12">
        <f t="shared" si="2"/>
        <v>96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114798</v>
      </c>
      <c r="C18" s="18">
        <f>C19+C20+C21</f>
        <v>73100</v>
      </c>
      <c r="D18" s="18">
        <f>D19+D20+D21</f>
        <v>61464</v>
      </c>
      <c r="E18" s="18">
        <f>E19+E20+E21</f>
        <v>12072</v>
      </c>
      <c r="F18" s="18">
        <f aca="true" t="shared" si="5" ref="F18:N18">F19+F20+F21</f>
        <v>59760</v>
      </c>
      <c r="G18" s="18">
        <f t="shared" si="5"/>
        <v>89230</v>
      </c>
      <c r="H18" s="18">
        <f>H19+H20+H21</f>
        <v>74249</v>
      </c>
      <c r="I18" s="18">
        <f>I19+I20+I21</f>
        <v>10736</v>
      </c>
      <c r="J18" s="18">
        <f>J19+J20+J21</f>
        <v>95646</v>
      </c>
      <c r="K18" s="18">
        <f>K19+K20+K21</f>
        <v>63047</v>
      </c>
      <c r="L18" s="18">
        <f>L19+L20+L21</f>
        <v>93547</v>
      </c>
      <c r="M18" s="18">
        <f t="shared" si="5"/>
        <v>36184</v>
      </c>
      <c r="N18" s="18">
        <f t="shared" si="5"/>
        <v>22349</v>
      </c>
      <c r="O18" s="12">
        <f aca="true" t="shared" si="6" ref="O18:O24">SUM(B18:N18)</f>
        <v>806182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71306</v>
      </c>
      <c r="C19" s="14">
        <v>47655</v>
      </c>
      <c r="D19" s="14">
        <v>40065</v>
      </c>
      <c r="E19" s="14">
        <v>7840</v>
      </c>
      <c r="F19" s="14">
        <v>38150</v>
      </c>
      <c r="G19" s="14">
        <v>60393</v>
      </c>
      <c r="H19" s="14">
        <v>48978</v>
      </c>
      <c r="I19" s="14">
        <v>7375</v>
      </c>
      <c r="J19" s="14">
        <v>59485</v>
      </c>
      <c r="K19" s="14">
        <v>38678</v>
      </c>
      <c r="L19" s="14">
        <v>56294</v>
      </c>
      <c r="M19" s="14">
        <v>22055</v>
      </c>
      <c r="N19" s="14">
        <v>13442</v>
      </c>
      <c r="O19" s="12">
        <f t="shared" si="6"/>
        <v>511716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38456</v>
      </c>
      <c r="C20" s="14">
        <v>21169</v>
      </c>
      <c r="D20" s="14">
        <v>18923</v>
      </c>
      <c r="E20" s="14">
        <v>3595</v>
      </c>
      <c r="F20" s="14">
        <v>18280</v>
      </c>
      <c r="G20" s="14">
        <v>23335</v>
      </c>
      <c r="H20" s="14">
        <v>22082</v>
      </c>
      <c r="I20" s="14">
        <v>2918</v>
      </c>
      <c r="J20" s="14">
        <v>31873</v>
      </c>
      <c r="K20" s="14">
        <v>21587</v>
      </c>
      <c r="L20" s="14">
        <v>33327</v>
      </c>
      <c r="M20" s="14">
        <v>12519</v>
      </c>
      <c r="N20" s="14">
        <v>7947</v>
      </c>
      <c r="O20" s="12">
        <f t="shared" si="6"/>
        <v>256011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5036</v>
      </c>
      <c r="C21" s="14">
        <v>4276</v>
      </c>
      <c r="D21" s="14">
        <v>2476</v>
      </c>
      <c r="E21" s="14">
        <v>637</v>
      </c>
      <c r="F21" s="14">
        <v>3330</v>
      </c>
      <c r="G21" s="14">
        <v>5502</v>
      </c>
      <c r="H21" s="14">
        <v>3189</v>
      </c>
      <c r="I21" s="14">
        <v>443</v>
      </c>
      <c r="J21" s="14">
        <v>4288</v>
      </c>
      <c r="K21" s="14">
        <v>2782</v>
      </c>
      <c r="L21" s="14">
        <v>3926</v>
      </c>
      <c r="M21" s="14">
        <v>1610</v>
      </c>
      <c r="N21" s="14">
        <v>960</v>
      </c>
      <c r="O21" s="12">
        <f t="shared" si="6"/>
        <v>38455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147292</v>
      </c>
      <c r="C22" s="14">
        <f>C23+C24</f>
        <v>110739</v>
      </c>
      <c r="D22" s="14">
        <f>D23+D24</f>
        <v>109426</v>
      </c>
      <c r="E22" s="14">
        <f>E23+E24</f>
        <v>24014</v>
      </c>
      <c r="F22" s="14">
        <f aca="true" t="shared" si="7" ref="F22:N22">F23+F24</f>
        <v>106529</v>
      </c>
      <c r="G22" s="14">
        <f t="shared" si="7"/>
        <v>157698</v>
      </c>
      <c r="H22" s="14">
        <f>H23+H24</f>
        <v>102031</v>
      </c>
      <c r="I22" s="14">
        <f>I23+I24</f>
        <v>16030</v>
      </c>
      <c r="J22" s="14">
        <f>J23+J24</f>
        <v>109963</v>
      </c>
      <c r="K22" s="14">
        <f>K23+K24</f>
        <v>87401</v>
      </c>
      <c r="L22" s="14">
        <f>L23+L24</f>
        <v>87462</v>
      </c>
      <c r="M22" s="14">
        <f t="shared" si="7"/>
        <v>28800</v>
      </c>
      <c r="N22" s="14">
        <f t="shared" si="7"/>
        <v>18793</v>
      </c>
      <c r="O22" s="12">
        <f t="shared" si="6"/>
        <v>1106178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79121</v>
      </c>
      <c r="C23" s="14">
        <v>66471</v>
      </c>
      <c r="D23" s="14">
        <v>62369</v>
      </c>
      <c r="E23" s="14">
        <v>15048</v>
      </c>
      <c r="F23" s="14">
        <v>61186</v>
      </c>
      <c r="G23" s="14">
        <v>97289</v>
      </c>
      <c r="H23" s="14">
        <v>63712</v>
      </c>
      <c r="I23" s="14">
        <v>11032</v>
      </c>
      <c r="J23" s="14">
        <v>63475</v>
      </c>
      <c r="K23" s="14">
        <v>52319</v>
      </c>
      <c r="L23" s="14">
        <v>51135</v>
      </c>
      <c r="M23" s="14">
        <v>17122</v>
      </c>
      <c r="N23" s="14">
        <v>9893</v>
      </c>
      <c r="O23" s="12">
        <f t="shared" si="6"/>
        <v>650172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68171</v>
      </c>
      <c r="C24" s="14">
        <v>44268</v>
      </c>
      <c r="D24" s="14">
        <v>47057</v>
      </c>
      <c r="E24" s="14">
        <v>8966</v>
      </c>
      <c r="F24" s="14">
        <v>45343</v>
      </c>
      <c r="G24" s="14">
        <v>60409</v>
      </c>
      <c r="H24" s="14">
        <v>38319</v>
      </c>
      <c r="I24" s="14">
        <v>4998</v>
      </c>
      <c r="J24" s="14">
        <v>46488</v>
      </c>
      <c r="K24" s="14">
        <v>35082</v>
      </c>
      <c r="L24" s="14">
        <v>36327</v>
      </c>
      <c r="M24" s="14">
        <v>11678</v>
      </c>
      <c r="N24" s="14">
        <v>8900</v>
      </c>
      <c r="O24" s="12">
        <f t="shared" si="6"/>
        <v>456006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1077847.9436</v>
      </c>
      <c r="C28" s="56">
        <f aca="true" t="shared" si="8" ref="C28:N28">C29+C30</f>
        <v>846098.7535999999</v>
      </c>
      <c r="D28" s="56">
        <f t="shared" si="8"/>
        <v>738814.3326000001</v>
      </c>
      <c r="E28" s="56">
        <f t="shared" si="8"/>
        <v>204931.525</v>
      </c>
      <c r="F28" s="56">
        <f t="shared" si="8"/>
        <v>766679.4225</v>
      </c>
      <c r="G28" s="56">
        <f t="shared" si="8"/>
        <v>947959.1888</v>
      </c>
      <c r="H28" s="56">
        <f t="shared" si="8"/>
        <v>745114.3636</v>
      </c>
      <c r="I28" s="56">
        <f t="shared" si="8"/>
        <v>127775.62980000001</v>
      </c>
      <c r="J28" s="56">
        <f t="shared" si="8"/>
        <v>953483.198</v>
      </c>
      <c r="K28" s="56">
        <f t="shared" si="8"/>
        <v>760208.0922</v>
      </c>
      <c r="L28" s="56">
        <f t="shared" si="8"/>
        <v>880605.8674</v>
      </c>
      <c r="M28" s="56">
        <f t="shared" si="8"/>
        <v>462980.231</v>
      </c>
      <c r="N28" s="56">
        <f t="shared" si="8"/>
        <v>260552.0254</v>
      </c>
      <c r="O28" s="56">
        <f>SUM(B28:N28)</f>
        <v>8773050.5735</v>
      </c>
      <c r="Q28" s="62"/>
    </row>
    <row r="29" spans="1:15" ht="18.75" customHeight="1">
      <c r="A29" s="54" t="s">
        <v>54</v>
      </c>
      <c r="B29" s="52">
        <f aca="true" t="shared" si="9" ref="B29:N29">B26*B7</f>
        <v>1073197.3536</v>
      </c>
      <c r="C29" s="52">
        <f t="shared" si="9"/>
        <v>838475.5735999999</v>
      </c>
      <c r="D29" s="52">
        <f t="shared" si="9"/>
        <v>727258.9226</v>
      </c>
      <c r="E29" s="52">
        <f t="shared" si="9"/>
        <v>204931.525</v>
      </c>
      <c r="F29" s="52">
        <f t="shared" si="9"/>
        <v>749828.3025</v>
      </c>
      <c r="G29" s="52">
        <f t="shared" si="9"/>
        <v>943327.1088</v>
      </c>
      <c r="H29" s="52">
        <f t="shared" si="9"/>
        <v>741613.9936</v>
      </c>
      <c r="I29" s="52">
        <f t="shared" si="9"/>
        <v>127775.62980000001</v>
      </c>
      <c r="J29" s="52">
        <f t="shared" si="9"/>
        <v>935474.828</v>
      </c>
      <c r="K29" s="52">
        <f t="shared" si="9"/>
        <v>742291.6422</v>
      </c>
      <c r="L29" s="52">
        <f t="shared" si="9"/>
        <v>864948.6674</v>
      </c>
      <c r="M29" s="52">
        <f t="shared" si="9"/>
        <v>451983.701</v>
      </c>
      <c r="N29" s="52">
        <f t="shared" si="9"/>
        <v>257152.9854</v>
      </c>
      <c r="O29" s="53">
        <f>SUM(B29:N29)</f>
        <v>8658260.2335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16851.12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10996.53</v>
      </c>
      <c r="N30" s="52">
        <v>3399.04</v>
      </c>
      <c r="O30" s="53">
        <f>SUM(B30:N30)</f>
        <v>114790.34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-75594</v>
      </c>
      <c r="C32" s="25">
        <f t="shared" si="10"/>
        <v>-75637</v>
      </c>
      <c r="D32" s="25">
        <f t="shared" si="10"/>
        <v>-52366.6</v>
      </c>
      <c r="E32" s="25">
        <f t="shared" si="10"/>
        <v>-9748.1</v>
      </c>
      <c r="F32" s="25">
        <f t="shared" si="10"/>
        <v>-45740.3</v>
      </c>
      <c r="G32" s="25">
        <f t="shared" si="10"/>
        <v>-80910</v>
      </c>
      <c r="H32" s="25">
        <f t="shared" si="10"/>
        <v>-71311.2</v>
      </c>
      <c r="I32" s="25">
        <f t="shared" si="10"/>
        <v>-14307.3</v>
      </c>
      <c r="J32" s="25">
        <f t="shared" si="10"/>
        <v>-50851.8</v>
      </c>
      <c r="K32" s="25">
        <f t="shared" si="10"/>
        <v>-57405</v>
      </c>
      <c r="L32" s="25">
        <f t="shared" si="10"/>
        <v>-47738.6</v>
      </c>
      <c r="M32" s="25">
        <f t="shared" si="10"/>
        <v>-31050.3</v>
      </c>
      <c r="N32" s="25">
        <f t="shared" si="10"/>
        <v>-23447.9</v>
      </c>
      <c r="O32" s="25">
        <f t="shared" si="10"/>
        <v>-636108.1000000001</v>
      </c>
    </row>
    <row r="33" spans="1:15" ht="18.75" customHeight="1">
      <c r="A33" s="17" t="s">
        <v>95</v>
      </c>
      <c r="B33" s="26">
        <f>+B34</f>
        <v>-75594</v>
      </c>
      <c r="C33" s="26">
        <f aca="true" t="shared" si="11" ref="C33:O33">+C34</f>
        <v>-75637</v>
      </c>
      <c r="D33" s="26">
        <f t="shared" si="11"/>
        <v>-51866.6</v>
      </c>
      <c r="E33" s="26">
        <f t="shared" si="11"/>
        <v>-9748.1</v>
      </c>
      <c r="F33" s="26">
        <f t="shared" si="11"/>
        <v>-45240.3</v>
      </c>
      <c r="G33" s="26">
        <f t="shared" si="11"/>
        <v>-80410</v>
      </c>
      <c r="H33" s="26">
        <f t="shared" si="11"/>
        <v>-71311.2</v>
      </c>
      <c r="I33" s="26">
        <f t="shared" si="11"/>
        <v>-11119.8</v>
      </c>
      <c r="J33" s="26">
        <f t="shared" si="11"/>
        <v>-50851.8</v>
      </c>
      <c r="K33" s="26">
        <f t="shared" si="11"/>
        <v>-57405</v>
      </c>
      <c r="L33" s="26">
        <f t="shared" si="11"/>
        <v>-47738.6</v>
      </c>
      <c r="M33" s="26">
        <f t="shared" si="11"/>
        <v>-31050.3</v>
      </c>
      <c r="N33" s="26">
        <f t="shared" si="11"/>
        <v>-23447.9</v>
      </c>
      <c r="O33" s="26">
        <f t="shared" si="11"/>
        <v>-631420.6000000001</v>
      </c>
    </row>
    <row r="34" spans="1:26" ht="18.75" customHeight="1">
      <c r="A34" s="13" t="s">
        <v>55</v>
      </c>
      <c r="B34" s="20">
        <f>ROUND(-B9*$D$3,2)</f>
        <v>-75594</v>
      </c>
      <c r="C34" s="20">
        <f>ROUND(-C9*$D$3,2)</f>
        <v>-75637</v>
      </c>
      <c r="D34" s="20">
        <f>ROUND(-D9*$D$3,2)</f>
        <v>-51866.6</v>
      </c>
      <c r="E34" s="20">
        <f>ROUND(-E9*$D$3,2)</f>
        <v>-9748.1</v>
      </c>
      <c r="F34" s="20">
        <f aca="true" t="shared" si="12" ref="F34:N34">ROUND(-F9*$D$3,2)</f>
        <v>-45240.3</v>
      </c>
      <c r="G34" s="20">
        <f t="shared" si="12"/>
        <v>-80410</v>
      </c>
      <c r="H34" s="20">
        <f t="shared" si="12"/>
        <v>-71311.2</v>
      </c>
      <c r="I34" s="20">
        <f>ROUND(-I9*$D$3,2)</f>
        <v>-11119.8</v>
      </c>
      <c r="J34" s="20">
        <f>ROUND(-J9*$D$3,2)</f>
        <v>-50851.8</v>
      </c>
      <c r="K34" s="20">
        <f>ROUND(-K9*$D$3,2)</f>
        <v>-57405</v>
      </c>
      <c r="L34" s="20">
        <f>ROUND(-L9*$D$3,2)</f>
        <v>-47738.6</v>
      </c>
      <c r="M34" s="20">
        <f t="shared" si="12"/>
        <v>-31050.3</v>
      </c>
      <c r="N34" s="20">
        <f t="shared" si="12"/>
        <v>-23447.9</v>
      </c>
      <c r="O34" s="44">
        <f aca="true" t="shared" si="13" ref="O34:O45">SUM(B34:N34)</f>
        <v>-631420.6000000001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-500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-3187.5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-4687.5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-4687.5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1002253.9436000001</v>
      </c>
      <c r="C46" s="29">
        <f t="shared" si="15"/>
        <v>770461.7535999999</v>
      </c>
      <c r="D46" s="29">
        <f t="shared" si="15"/>
        <v>686447.7326000001</v>
      </c>
      <c r="E46" s="29">
        <f t="shared" si="15"/>
        <v>195183.425</v>
      </c>
      <c r="F46" s="29">
        <f t="shared" si="15"/>
        <v>720939.1224999999</v>
      </c>
      <c r="G46" s="29">
        <f t="shared" si="15"/>
        <v>867049.1888</v>
      </c>
      <c r="H46" s="29">
        <f t="shared" si="15"/>
        <v>673803.1636000001</v>
      </c>
      <c r="I46" s="29">
        <f t="shared" si="15"/>
        <v>113468.3298</v>
      </c>
      <c r="J46" s="29">
        <f t="shared" si="15"/>
        <v>902631.3979999999</v>
      </c>
      <c r="K46" s="29">
        <f t="shared" si="15"/>
        <v>702803.0922</v>
      </c>
      <c r="L46" s="29">
        <f t="shared" si="15"/>
        <v>832867.2674</v>
      </c>
      <c r="M46" s="29">
        <f t="shared" si="15"/>
        <v>431929.93100000004</v>
      </c>
      <c r="N46" s="29">
        <f t="shared" si="15"/>
        <v>237104.12540000002</v>
      </c>
      <c r="O46" s="29">
        <f>SUM(B46:N46)</f>
        <v>8136942.473500001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1002253.9400000001</v>
      </c>
      <c r="C49" s="35">
        <f aca="true" t="shared" si="16" ref="C49:N49">SUM(C50:C63)</f>
        <v>770461.76</v>
      </c>
      <c r="D49" s="35">
        <f t="shared" si="16"/>
        <v>686447.73</v>
      </c>
      <c r="E49" s="35">
        <f t="shared" si="16"/>
        <v>195183.43</v>
      </c>
      <c r="F49" s="35">
        <f t="shared" si="16"/>
        <v>720939.12</v>
      </c>
      <c r="G49" s="35">
        <f t="shared" si="16"/>
        <v>867049.19</v>
      </c>
      <c r="H49" s="35">
        <f t="shared" si="16"/>
        <v>673803.16</v>
      </c>
      <c r="I49" s="35">
        <f t="shared" si="16"/>
        <v>113468.33</v>
      </c>
      <c r="J49" s="35">
        <f t="shared" si="16"/>
        <v>902631.4</v>
      </c>
      <c r="K49" s="35">
        <f t="shared" si="16"/>
        <v>702803.09</v>
      </c>
      <c r="L49" s="35">
        <f t="shared" si="16"/>
        <v>832867.27</v>
      </c>
      <c r="M49" s="35">
        <f t="shared" si="16"/>
        <v>431929.93</v>
      </c>
      <c r="N49" s="35">
        <f t="shared" si="16"/>
        <v>237104.13</v>
      </c>
      <c r="O49" s="29">
        <f>SUM(O50:O63)</f>
        <v>8136942.4799999995</v>
      </c>
      <c r="Q49" s="64"/>
    </row>
    <row r="50" spans="1:18" ht="18.75" customHeight="1">
      <c r="A50" s="17" t="s">
        <v>39</v>
      </c>
      <c r="B50" s="35">
        <v>193387.41</v>
      </c>
      <c r="C50" s="35">
        <v>210290.36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403677.77</v>
      </c>
      <c r="P50"/>
      <c r="Q50" s="64"/>
      <c r="R50" s="65"/>
    </row>
    <row r="51" spans="1:16" ht="18.75" customHeight="1">
      <c r="A51" s="17" t="s">
        <v>40</v>
      </c>
      <c r="B51" s="35">
        <v>808866.53</v>
      </c>
      <c r="C51" s="35">
        <v>560171.4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1369037.9300000002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686447.73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686447.73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195183.43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195183.43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720939.12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720939.12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867049.19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867049.19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673803.16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673803.16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113468.33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113468.33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902631.4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902631.4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702803.09</v>
      </c>
      <c r="L59" s="34">
        <v>0</v>
      </c>
      <c r="M59" s="34">
        <v>0</v>
      </c>
      <c r="N59" s="34">
        <v>0</v>
      </c>
      <c r="O59" s="29">
        <f t="shared" si="17"/>
        <v>702803.09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832867.27</v>
      </c>
      <c r="M60" s="34">
        <v>0</v>
      </c>
      <c r="N60" s="34">
        <v>0</v>
      </c>
      <c r="O60" s="26">
        <f t="shared" si="17"/>
        <v>832867.27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431929.93</v>
      </c>
      <c r="N61" s="34">
        <v>0</v>
      </c>
      <c r="O61" s="29">
        <f t="shared" si="17"/>
        <v>431929.93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237104.13</v>
      </c>
      <c r="O62" s="26">
        <f t="shared" si="17"/>
        <v>237104.13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2.454733581412577</v>
      </c>
      <c r="C67" s="42">
        <v>2.62364731397991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2.130490009795716</v>
      </c>
      <c r="C68" s="42">
        <v>2.1951000120595525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2019-05-30T20:26:03Z</dcterms:modified>
  <cp:category/>
  <cp:version/>
  <cp:contentType/>
  <cp:contentStatus/>
</cp:coreProperties>
</file>