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<sst xmlns="http://schemas.openxmlformats.org/spreadsheetml/2006/main" count="99" uniqueCount="97">
  <si>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</si>
  <si>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</si>
  <si>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</si>
  <si>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</si>
  <si>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</si>
  <si>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</si>
  <si>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</si>
  <si>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</si>
  <si>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</si>
  <si>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</si>
  <si>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</si>
  <si>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</si>
  <si>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</si>
  <si>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</si>
  <si>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</si>
  <si>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</si>
  <si>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</si>
  <si>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</si>
  <si>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</si>
  <si>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</si>
  <si>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</si>
  <si>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</si>
  <si>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</si>
  <si>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</si>
  <si>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</si>
  <si>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</si>
  <si>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</si>
  <si>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</si>
  <si>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</si>
  <si>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</si>
  <si>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</si>
  <si>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</si>
  <si>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</si>
  <si>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</si>
  <si>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</si>
  <si>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</si>
  <si>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</si>
  <si>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</si>
  <si>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</si>
  <si>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</si>
  <si>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</si>
  <si>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</si>
  <si>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</si>
  <si>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</si>
  <si>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</si>
  <si>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</si>
  <si>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</si>
  <si>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</si>
  <si>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</si>
  <si>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</si>
  <si>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</si>
  <si>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</si>
  <si>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</si>
  <si>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</si>
  <si>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</si>
  <si>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</si>
  <si>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</si>
  <si>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</si>
  <si>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</si>
  <si>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</si>
  <si>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</si>
  <si>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</si>
  <si>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</si>
  <si>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</si>
  <si>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</si>
  <si>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</si>
  <si>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</si>
  <si>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</si>
  <si>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</si>
  <si>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</si>
  <si>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</si>
  <si>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</si>
  <si>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</si>
  <si>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</si>
  <si>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</si>
  <si>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</si>
  <si>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</si>
  <si>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</si>
  <si>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</si>
  <si>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</si>
  <si>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</si>
  <si>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</si>
  <si>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</si>
  <si>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</si>
  <si>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</si>
  <si>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</si>
  <si>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</si>
  <si>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</si>
  <si>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</si>
  <si>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</si>
  <si>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</si>
  <si>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</si>
  <si>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</si>
  <si>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</si>
  <si>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</si>
  <si>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</si>
  <si>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20/05/19 - VENCIMENTO 27/05/19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</si>
</sst>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483576</v>
      </c>
      <c r="C7" s="10">
        <f t="shared" si="0"/>
        <v>359429</v>
      </c>
      <c r="D7" s="10">
        <f t="shared" si="0"/>
        <v>361312</v>
      </c>
      <c r="E7" s="10">
        <f t="shared" si="0"/>
        <v>68917</v>
      </c>
      <c r="F7" s="10">
        <f t="shared" si="0"/>
        <v>325970</v>
      </c>
      <c r="G7" s="10">
        <f t="shared" si="0"/>
        <v>484738</v>
      </c>
      <c r="H7" s="10">
        <f t="shared" si="0"/>
        <v>346070</v>
      </c>
      <c r="I7" s="10">
        <f t="shared" si="0"/>
        <v>42800</v>
      </c>
      <c r="J7" s="10">
        <f t="shared" si="0"/>
        <v>421988</v>
      </c>
      <c r="K7" s="10">
        <f t="shared" si="0"/>
        <v>295508</v>
      </c>
      <c r="L7" s="10">
        <f t="shared" si="0"/>
        <v>347289</v>
      </c>
      <c r="M7" s="10">
        <f t="shared" si="0"/>
        <v>144534</v>
      </c>
      <c r="N7" s="10">
        <f t="shared" si="0"/>
        <v>96264</v>
      </c>
      <c r="O7" s="10">
        <f>+O8+O18+O22</f>
        <v>3778395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224768</v>
      </c>
      <c r="C8" s="12">
        <f t="shared" si="1"/>
        <v>177486</v>
      </c>
      <c r="D8" s="12">
        <f t="shared" si="1"/>
        <v>194120</v>
      </c>
      <c r="E8" s="12">
        <f t="shared" si="1"/>
        <v>32894</v>
      </c>
      <c r="F8" s="12">
        <f t="shared" si="1"/>
        <v>163119</v>
      </c>
      <c r="G8" s="12">
        <f t="shared" si="1"/>
        <v>248726</v>
      </c>
      <c r="H8" s="12">
        <f t="shared" si="1"/>
        <v>167903</v>
      </c>
      <c r="I8" s="12">
        <f t="shared" si="1"/>
        <v>21181</v>
      </c>
      <c r="J8" s="12">
        <f t="shared" si="1"/>
        <v>219762</v>
      </c>
      <c r="K8" s="12">
        <f t="shared" si="1"/>
        <v>145457</v>
      </c>
      <c r="L8" s="12">
        <f t="shared" si="1"/>
        <v>170930</v>
      </c>
      <c r="M8" s="12">
        <f t="shared" si="1"/>
        <v>80369</v>
      </c>
      <c r="N8" s="12">
        <f t="shared" si="1"/>
        <v>55638</v>
      </c>
      <c r="O8" s="12">
        <f>SUM(B8:N8)</f>
        <v>1902353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19665</v>
      </c>
      <c r="C9" s="14">
        <v>19335</v>
      </c>
      <c r="D9" s="14">
        <v>13564</v>
      </c>
      <c r="E9" s="14">
        <v>2498</v>
      </c>
      <c r="F9" s="14">
        <v>11858</v>
      </c>
      <c r="G9" s="14">
        <v>20049</v>
      </c>
      <c r="H9" s="14">
        <v>18408</v>
      </c>
      <c r="I9" s="14">
        <v>2255</v>
      </c>
      <c r="J9" s="14">
        <v>13205</v>
      </c>
      <c r="K9" s="14">
        <v>15075</v>
      </c>
      <c r="L9" s="14">
        <v>12272</v>
      </c>
      <c r="M9" s="14">
        <v>7861</v>
      </c>
      <c r="N9" s="14">
        <v>5863</v>
      </c>
      <c r="O9" s="12">
        <f aca="true" t="shared" si="2" ref="O9:O17">SUM(B9:N9)</f>
        <v>161908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194440</v>
      </c>
      <c r="C10" s="14">
        <f>C11+C12+C13</f>
        <v>150254</v>
      </c>
      <c r="D10" s="14">
        <f>D11+D12+D13</f>
        <v>171772</v>
      </c>
      <c r="E10" s="14">
        <f>E11+E12+E13</f>
        <v>28887</v>
      </c>
      <c r="F10" s="14">
        <f aca="true" t="shared" si="3" ref="F10:N10">F11+F12+F13</f>
        <v>143403</v>
      </c>
      <c r="G10" s="14">
        <f t="shared" si="3"/>
        <v>216186</v>
      </c>
      <c r="H10" s="14">
        <f>H11+H12+H13</f>
        <v>142129</v>
      </c>
      <c r="I10" s="14">
        <f>I11+I12+I13</f>
        <v>17971</v>
      </c>
      <c r="J10" s="14">
        <f>J11+J12+J13</f>
        <v>196033</v>
      </c>
      <c r="K10" s="14">
        <f>K11+K12+K13</f>
        <v>123780</v>
      </c>
      <c r="L10" s="14">
        <f>L11+L12+L13</f>
        <v>149967</v>
      </c>
      <c r="M10" s="14">
        <f t="shared" si="3"/>
        <v>69248</v>
      </c>
      <c r="N10" s="14">
        <f t="shared" si="3"/>
        <v>47816</v>
      </c>
      <c r="O10" s="12">
        <f t="shared" si="2"/>
        <v>1651886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85695</v>
      </c>
      <c r="C11" s="14">
        <v>66438</v>
      </c>
      <c r="D11" s="14">
        <v>74957</v>
      </c>
      <c r="E11" s="14">
        <v>12731</v>
      </c>
      <c r="F11" s="14">
        <v>61341</v>
      </c>
      <c r="G11" s="14">
        <v>93064</v>
      </c>
      <c r="H11" s="14">
        <v>64348</v>
      </c>
      <c r="I11" s="14">
        <v>8087</v>
      </c>
      <c r="J11" s="14">
        <v>89077</v>
      </c>
      <c r="K11" s="14">
        <v>54562</v>
      </c>
      <c r="L11" s="14">
        <v>66898</v>
      </c>
      <c r="M11" s="14">
        <v>29999</v>
      </c>
      <c r="N11" s="14">
        <v>20112</v>
      </c>
      <c r="O11" s="12">
        <f t="shared" si="2"/>
        <v>727309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98540</v>
      </c>
      <c r="C12" s="14">
        <v>71888</v>
      </c>
      <c r="D12" s="14">
        <v>89604</v>
      </c>
      <c r="E12" s="14">
        <v>14226</v>
      </c>
      <c r="F12" s="14">
        <v>72822</v>
      </c>
      <c r="G12" s="14">
        <v>107513</v>
      </c>
      <c r="H12" s="14">
        <v>68840</v>
      </c>
      <c r="I12" s="14">
        <v>8614</v>
      </c>
      <c r="J12" s="14">
        <v>97935</v>
      </c>
      <c r="K12" s="14">
        <v>62057</v>
      </c>
      <c r="L12" s="14">
        <v>75227</v>
      </c>
      <c r="M12" s="14">
        <v>35213</v>
      </c>
      <c r="N12" s="14">
        <v>25232</v>
      </c>
      <c r="O12" s="12">
        <f t="shared" si="2"/>
        <v>827711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10205</v>
      </c>
      <c r="C13" s="14">
        <v>11928</v>
      </c>
      <c r="D13" s="14">
        <v>7211</v>
      </c>
      <c r="E13" s="14">
        <v>1930</v>
      </c>
      <c r="F13" s="14">
        <v>9240</v>
      </c>
      <c r="G13" s="14">
        <v>15609</v>
      </c>
      <c r="H13" s="14">
        <v>8941</v>
      </c>
      <c r="I13" s="14">
        <v>1270</v>
      </c>
      <c r="J13" s="14">
        <v>9021</v>
      </c>
      <c r="K13" s="14">
        <v>7161</v>
      </c>
      <c r="L13" s="14">
        <v>7842</v>
      </c>
      <c r="M13" s="14">
        <v>4036</v>
      </c>
      <c r="N13" s="14">
        <v>2472</v>
      </c>
      <c r="O13" s="12">
        <f t="shared" si="2"/>
        <v>96866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10663</v>
      </c>
      <c r="C14" s="14">
        <f>C15+C16+C17</f>
        <v>7897</v>
      </c>
      <c r="D14" s="14">
        <f>D15+D16+D17</f>
        <v>8784</v>
      </c>
      <c r="E14" s="14">
        <f>E15+E16+E17</f>
        <v>1509</v>
      </c>
      <c r="F14" s="14">
        <f aca="true" t="shared" si="4" ref="F14:N14">F15+F16+F17</f>
        <v>7858</v>
      </c>
      <c r="G14" s="14">
        <f t="shared" si="4"/>
        <v>12491</v>
      </c>
      <c r="H14" s="14">
        <f>H15+H16+H17</f>
        <v>7366</v>
      </c>
      <c r="I14" s="14">
        <f>I15+I16+I17</f>
        <v>955</v>
      </c>
      <c r="J14" s="14">
        <f>J15+J16+J17</f>
        <v>10524</v>
      </c>
      <c r="K14" s="14">
        <f>K15+K16+K17</f>
        <v>6602</v>
      </c>
      <c r="L14" s="14">
        <f>L15+L16+L17</f>
        <v>8691</v>
      </c>
      <c r="M14" s="14">
        <f t="shared" si="4"/>
        <v>3260</v>
      </c>
      <c r="N14" s="14">
        <f t="shared" si="4"/>
        <v>1959</v>
      </c>
      <c r="O14" s="12">
        <f t="shared" si="2"/>
        <v>88559</v>
      </c>
    </row>
    <row r="15" spans="1:26" ht="18.75" customHeight="1">
      <c r="A15" s="15" t="s">
        <v>13</v>
      </c>
      <c r="B15" s="14">
        <v>10633</v>
      </c>
      <c r="C15" s="14">
        <v>7890</v>
      </c>
      <c r="D15" s="14">
        <v>8778</v>
      </c>
      <c r="E15" s="14">
        <v>1507</v>
      </c>
      <c r="F15" s="14">
        <v>7854</v>
      </c>
      <c r="G15" s="14">
        <v>12472</v>
      </c>
      <c r="H15" s="14">
        <v>7357</v>
      </c>
      <c r="I15" s="14">
        <v>955</v>
      </c>
      <c r="J15" s="14">
        <v>10510</v>
      </c>
      <c r="K15" s="14">
        <v>6584</v>
      </c>
      <c r="L15" s="14">
        <v>8683</v>
      </c>
      <c r="M15" s="14">
        <v>3252</v>
      </c>
      <c r="N15" s="14">
        <v>1955</v>
      </c>
      <c r="O15" s="12">
        <f t="shared" si="2"/>
        <v>88430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17</v>
      </c>
      <c r="C16" s="14">
        <v>4</v>
      </c>
      <c r="D16" s="14">
        <v>1</v>
      </c>
      <c r="E16" s="14">
        <v>0</v>
      </c>
      <c r="F16" s="14">
        <v>0</v>
      </c>
      <c r="G16" s="14">
        <v>5</v>
      </c>
      <c r="H16" s="14">
        <v>6</v>
      </c>
      <c r="I16" s="14">
        <v>0</v>
      </c>
      <c r="J16" s="14">
        <v>6</v>
      </c>
      <c r="K16" s="14">
        <v>9</v>
      </c>
      <c r="L16" s="14">
        <v>2</v>
      </c>
      <c r="M16" s="14">
        <v>1</v>
      </c>
      <c r="N16" s="14">
        <v>2</v>
      </c>
      <c r="O16" s="12">
        <f t="shared" si="2"/>
        <v>53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3</v>
      </c>
      <c r="D17" s="14">
        <v>5</v>
      </c>
      <c r="E17" s="14">
        <v>2</v>
      </c>
      <c r="F17" s="14">
        <v>4</v>
      </c>
      <c r="G17" s="14">
        <v>14</v>
      </c>
      <c r="H17" s="14">
        <v>3</v>
      </c>
      <c r="I17" s="14">
        <v>0</v>
      </c>
      <c r="J17" s="14">
        <v>8</v>
      </c>
      <c r="K17" s="14">
        <v>9</v>
      </c>
      <c r="L17" s="14">
        <v>6</v>
      </c>
      <c r="M17" s="14">
        <v>7</v>
      </c>
      <c r="N17" s="14">
        <v>2</v>
      </c>
      <c r="O17" s="12">
        <f t="shared" si="2"/>
        <v>76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111686</v>
      </c>
      <c r="C18" s="18">
        <f>C19+C20+C21</f>
        <v>70690</v>
      </c>
      <c r="D18" s="18">
        <f>D19+D20+D21</f>
        <v>58522</v>
      </c>
      <c r="E18" s="18">
        <f>E19+E20+E21</f>
        <v>11831</v>
      </c>
      <c r="F18" s="18">
        <f aca="true" t="shared" si="5" ref="F18:N18">F19+F20+F21</f>
        <v>57669</v>
      </c>
      <c r="G18" s="18">
        <f t="shared" si="5"/>
        <v>82643</v>
      </c>
      <c r="H18" s="18">
        <f>H19+H20+H21</f>
        <v>72880</v>
      </c>
      <c r="I18" s="18">
        <f>I19+I20+I21</f>
        <v>8639</v>
      </c>
      <c r="J18" s="18">
        <f>J19+J20+J21</f>
        <v>92328</v>
      </c>
      <c r="K18" s="18">
        <f>K19+K20+K21</f>
        <v>61709</v>
      </c>
      <c r="L18" s="18">
        <f>L19+L20+L21</f>
        <v>89665</v>
      </c>
      <c r="M18" s="18">
        <f t="shared" si="5"/>
        <v>35291</v>
      </c>
      <c r="N18" s="18">
        <f t="shared" si="5"/>
        <v>21842</v>
      </c>
      <c r="O18" s="12">
        <f aca="true" t="shared" si="6" ref="O18:O24">SUM(B18:N18)</f>
        <v>775395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66136</v>
      </c>
      <c r="C19" s="14">
        <v>43831</v>
      </c>
      <c r="D19" s="14">
        <v>35897</v>
      </c>
      <c r="E19" s="14">
        <v>7407</v>
      </c>
      <c r="F19" s="14">
        <v>34471</v>
      </c>
      <c r="G19" s="14">
        <v>52633</v>
      </c>
      <c r="H19" s="14">
        <v>45990</v>
      </c>
      <c r="I19" s="14">
        <v>5857</v>
      </c>
      <c r="J19" s="14">
        <v>55210</v>
      </c>
      <c r="K19" s="14">
        <v>36269</v>
      </c>
      <c r="L19" s="14">
        <v>52078</v>
      </c>
      <c r="M19" s="14">
        <v>20843</v>
      </c>
      <c r="N19" s="14">
        <v>12806</v>
      </c>
      <c r="O19" s="12">
        <f t="shared" si="6"/>
        <v>469428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40558</v>
      </c>
      <c r="C20" s="14">
        <v>22470</v>
      </c>
      <c r="D20" s="14">
        <v>20124</v>
      </c>
      <c r="E20" s="14">
        <v>3789</v>
      </c>
      <c r="F20" s="14">
        <v>19891</v>
      </c>
      <c r="G20" s="14">
        <v>24699</v>
      </c>
      <c r="H20" s="14">
        <v>23533</v>
      </c>
      <c r="I20" s="14">
        <v>2399</v>
      </c>
      <c r="J20" s="14">
        <v>32719</v>
      </c>
      <c r="K20" s="14">
        <v>22659</v>
      </c>
      <c r="L20" s="14">
        <v>33675</v>
      </c>
      <c r="M20" s="14">
        <v>12787</v>
      </c>
      <c r="N20" s="14">
        <v>8131</v>
      </c>
      <c r="O20" s="12">
        <f t="shared" si="6"/>
        <v>267434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4992</v>
      </c>
      <c r="C21" s="14">
        <v>4389</v>
      </c>
      <c r="D21" s="14">
        <v>2501</v>
      </c>
      <c r="E21" s="14">
        <v>635</v>
      </c>
      <c r="F21" s="14">
        <v>3307</v>
      </c>
      <c r="G21" s="14">
        <v>5311</v>
      </c>
      <c r="H21" s="14">
        <v>3357</v>
      </c>
      <c r="I21" s="14">
        <v>383</v>
      </c>
      <c r="J21" s="14">
        <v>4399</v>
      </c>
      <c r="K21" s="14">
        <v>2781</v>
      </c>
      <c r="L21" s="14">
        <v>3912</v>
      </c>
      <c r="M21" s="14">
        <v>1661</v>
      </c>
      <c r="N21" s="14">
        <v>905</v>
      </c>
      <c r="O21" s="12">
        <f t="shared" si="6"/>
        <v>38533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147122</v>
      </c>
      <c r="C22" s="14">
        <f>C23+C24</f>
        <v>111253</v>
      </c>
      <c r="D22" s="14">
        <f>D23+D24</f>
        <v>108670</v>
      </c>
      <c r="E22" s="14">
        <f>E23+E24</f>
        <v>24192</v>
      </c>
      <c r="F22" s="14">
        <f aca="true" t="shared" si="7" ref="F22:N22">F23+F24</f>
        <v>105182</v>
      </c>
      <c r="G22" s="14">
        <f t="shared" si="7"/>
        <v>153369</v>
      </c>
      <c r="H22" s="14">
        <f>H23+H24</f>
        <v>105287</v>
      </c>
      <c r="I22" s="14">
        <f>I23+I24</f>
        <v>12980</v>
      </c>
      <c r="J22" s="14">
        <f>J23+J24</f>
        <v>109898</v>
      </c>
      <c r="K22" s="14">
        <f>K23+K24</f>
        <v>88342</v>
      </c>
      <c r="L22" s="14">
        <f>L23+L24</f>
        <v>86694</v>
      </c>
      <c r="M22" s="14">
        <f t="shared" si="7"/>
        <v>28874</v>
      </c>
      <c r="N22" s="14">
        <f t="shared" si="7"/>
        <v>18784</v>
      </c>
      <c r="O22" s="12">
        <f t="shared" si="6"/>
        <v>1100647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78852</v>
      </c>
      <c r="C23" s="14">
        <v>66252</v>
      </c>
      <c r="D23" s="14">
        <v>62033</v>
      </c>
      <c r="E23" s="14">
        <v>15022</v>
      </c>
      <c r="F23" s="14">
        <v>60031</v>
      </c>
      <c r="G23" s="14">
        <v>94034</v>
      </c>
      <c r="H23" s="14">
        <v>65745</v>
      </c>
      <c r="I23" s="14">
        <v>9091</v>
      </c>
      <c r="J23" s="14">
        <v>63306</v>
      </c>
      <c r="K23" s="14">
        <v>53039</v>
      </c>
      <c r="L23" s="14">
        <v>50488</v>
      </c>
      <c r="M23" s="14">
        <v>17269</v>
      </c>
      <c r="N23" s="14">
        <v>9881</v>
      </c>
      <c r="O23" s="12">
        <f t="shared" si="6"/>
        <v>645043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68270</v>
      </c>
      <c r="C24" s="14">
        <v>45001</v>
      </c>
      <c r="D24" s="14">
        <v>46637</v>
      </c>
      <c r="E24" s="14">
        <v>9170</v>
      </c>
      <c r="F24" s="14">
        <v>45151</v>
      </c>
      <c r="G24" s="14">
        <v>59335</v>
      </c>
      <c r="H24" s="14">
        <v>39542</v>
      </c>
      <c r="I24" s="14">
        <v>3889</v>
      </c>
      <c r="J24" s="14">
        <v>46592</v>
      </c>
      <c r="K24" s="14">
        <v>35303</v>
      </c>
      <c r="L24" s="14">
        <v>36206</v>
      </c>
      <c r="M24" s="14">
        <v>11605</v>
      </c>
      <c r="N24" s="14">
        <v>8903</v>
      </c>
      <c r="O24" s="12">
        <f t="shared" si="6"/>
        <v>455604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1061554.2956</v>
      </c>
      <c r="C28" s="56">
        <f aca="true" t="shared" si="8" ref="C28:N28">C29+C30</f>
        <v>833626.9649</v>
      </c>
      <c r="D28" s="56">
        <f t="shared" si="8"/>
        <v>719979.8484</v>
      </c>
      <c r="E28" s="56">
        <f t="shared" si="8"/>
        <v>203946.07809999998</v>
      </c>
      <c r="F28" s="56">
        <f t="shared" si="8"/>
        <v>750772.5750000001</v>
      </c>
      <c r="G28" s="56">
        <f t="shared" si="8"/>
        <v>904451.2294</v>
      </c>
      <c r="H28" s="56">
        <f t="shared" si="8"/>
        <v>753641.702</v>
      </c>
      <c r="I28" s="56">
        <f t="shared" si="8"/>
        <v>101654.28000000001</v>
      </c>
      <c r="J28" s="56">
        <f t="shared" si="8"/>
        <v>935157.0892</v>
      </c>
      <c r="K28" s="56">
        <f t="shared" si="8"/>
        <v>752135.6268</v>
      </c>
      <c r="L28" s="56">
        <f t="shared" si="8"/>
        <v>860055.6745999999</v>
      </c>
      <c r="M28" s="56">
        <f t="shared" si="8"/>
        <v>454210.041</v>
      </c>
      <c r="N28" s="56">
        <f t="shared" si="8"/>
        <v>255909.1384</v>
      </c>
      <c r="O28" s="56">
        <f>SUM(B28:N28)</f>
        <v>8587094.5434</v>
      </c>
      <c r="Q28" s="62"/>
    </row>
    <row r="29" spans="1:15" ht="18.75" customHeight="1">
      <c r="A29" s="54" t="s">
        <v>54</v>
      </c>
      <c r="B29" s="52">
        <f aca="true" t="shared" si="9" ref="B29:N29">B26*B7</f>
        <v>1056903.7056</v>
      </c>
      <c r="C29" s="52">
        <f t="shared" si="9"/>
        <v>826003.7849</v>
      </c>
      <c r="D29" s="52">
        <f t="shared" si="9"/>
        <v>708424.4384</v>
      </c>
      <c r="E29" s="52">
        <f t="shared" si="9"/>
        <v>203946.07809999998</v>
      </c>
      <c r="F29" s="52">
        <f t="shared" si="9"/>
        <v>733921.4550000001</v>
      </c>
      <c r="G29" s="52">
        <f t="shared" si="9"/>
        <v>899819.1494</v>
      </c>
      <c r="H29" s="52">
        <f t="shared" si="9"/>
        <v>750141.332</v>
      </c>
      <c r="I29" s="52">
        <f t="shared" si="9"/>
        <v>101654.28000000001</v>
      </c>
      <c r="J29" s="52">
        <f t="shared" si="9"/>
        <v>917148.7192</v>
      </c>
      <c r="K29" s="52">
        <f t="shared" si="9"/>
        <v>734219.1768</v>
      </c>
      <c r="L29" s="52">
        <f t="shared" si="9"/>
        <v>844398.4746</v>
      </c>
      <c r="M29" s="52">
        <f t="shared" si="9"/>
        <v>443213.511</v>
      </c>
      <c r="N29" s="52">
        <f t="shared" si="9"/>
        <v>252510.0984</v>
      </c>
      <c r="O29" s="53">
        <f>SUM(B29:N29)</f>
        <v>8472304.2034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114790.34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-84559.5</v>
      </c>
      <c r="C32" s="25">
        <f t="shared" si="10"/>
        <v>-83140.5</v>
      </c>
      <c r="D32" s="25">
        <f t="shared" si="10"/>
        <v>-58825.2</v>
      </c>
      <c r="E32" s="25">
        <f t="shared" si="10"/>
        <v>-10741.4</v>
      </c>
      <c r="F32" s="25">
        <f t="shared" si="10"/>
        <v>-51489.4</v>
      </c>
      <c r="G32" s="25">
        <f t="shared" si="10"/>
        <v>-86710.7</v>
      </c>
      <c r="H32" s="25">
        <f t="shared" si="10"/>
        <v>-79154.4</v>
      </c>
      <c r="I32" s="25">
        <f t="shared" si="10"/>
        <v>-12884</v>
      </c>
      <c r="J32" s="25">
        <f t="shared" si="10"/>
        <v>-56781.5</v>
      </c>
      <c r="K32" s="25">
        <f t="shared" si="10"/>
        <v>-64822.5</v>
      </c>
      <c r="L32" s="25">
        <f t="shared" si="10"/>
        <v>-52769.6</v>
      </c>
      <c r="M32" s="25">
        <f t="shared" si="10"/>
        <v>-33802.3</v>
      </c>
      <c r="N32" s="25">
        <f t="shared" si="10"/>
        <v>-25210.9</v>
      </c>
      <c r="O32" s="25">
        <f t="shared" si="10"/>
        <v>-700891.9</v>
      </c>
    </row>
    <row r="33" spans="1:15" ht="18.75" customHeight="1">
      <c r="A33" s="17" t="s">
        <v>95</v>
      </c>
      <c r="B33" s="26">
        <f>+B34</f>
        <v>-84559.5</v>
      </c>
      <c r="C33" s="26">
        <f aca="true" t="shared" si="11" ref="C33:O33">+C34</f>
        <v>-83140.5</v>
      </c>
      <c r="D33" s="26">
        <f t="shared" si="11"/>
        <v>-58325.2</v>
      </c>
      <c r="E33" s="26">
        <f t="shared" si="11"/>
        <v>-10741.4</v>
      </c>
      <c r="F33" s="26">
        <f t="shared" si="11"/>
        <v>-50989.4</v>
      </c>
      <c r="G33" s="26">
        <f t="shared" si="11"/>
        <v>-86210.7</v>
      </c>
      <c r="H33" s="26">
        <f t="shared" si="11"/>
        <v>-79154.4</v>
      </c>
      <c r="I33" s="26">
        <f t="shared" si="11"/>
        <v>-9696.5</v>
      </c>
      <c r="J33" s="26">
        <f t="shared" si="11"/>
        <v>-56781.5</v>
      </c>
      <c r="K33" s="26">
        <f t="shared" si="11"/>
        <v>-64822.5</v>
      </c>
      <c r="L33" s="26">
        <f t="shared" si="11"/>
        <v>-52769.6</v>
      </c>
      <c r="M33" s="26">
        <f t="shared" si="11"/>
        <v>-33802.3</v>
      </c>
      <c r="N33" s="26">
        <f t="shared" si="11"/>
        <v>-25210.9</v>
      </c>
      <c r="O33" s="26">
        <f t="shared" si="11"/>
        <v>-696204.4</v>
      </c>
    </row>
    <row r="34" spans="1:26" ht="18.75" customHeight="1">
      <c r="A34" s="13" t="s">
        <v>55</v>
      </c>
      <c r="B34" s="20">
        <f>ROUND(-B9*$D$3,2)</f>
        <v>-84559.5</v>
      </c>
      <c r="C34" s="20">
        <f>ROUND(-C9*$D$3,2)</f>
        <v>-83140.5</v>
      </c>
      <c r="D34" s="20">
        <f>ROUND(-D9*$D$3,2)</f>
        <v>-58325.2</v>
      </c>
      <c r="E34" s="20">
        <f>ROUND(-E9*$D$3,2)</f>
        <v>-10741.4</v>
      </c>
      <c r="F34" s="20">
        <f aca="true" t="shared" si="12" ref="F34:N34">ROUND(-F9*$D$3,2)</f>
        <v>-50989.4</v>
      </c>
      <c r="G34" s="20">
        <f t="shared" si="12"/>
        <v>-86210.7</v>
      </c>
      <c r="H34" s="20">
        <f t="shared" si="12"/>
        <v>-79154.4</v>
      </c>
      <c r="I34" s="20">
        <f>ROUND(-I9*$D$3,2)</f>
        <v>-9696.5</v>
      </c>
      <c r="J34" s="20">
        <f>ROUND(-J9*$D$3,2)</f>
        <v>-56781.5</v>
      </c>
      <c r="K34" s="20">
        <f>ROUND(-K9*$D$3,2)</f>
        <v>-64822.5</v>
      </c>
      <c r="L34" s="20">
        <f>ROUND(-L9*$D$3,2)</f>
        <v>-52769.6</v>
      </c>
      <c r="M34" s="20">
        <f t="shared" si="12"/>
        <v>-33802.3</v>
      </c>
      <c r="N34" s="20">
        <f t="shared" si="12"/>
        <v>-25210.9</v>
      </c>
      <c r="O34" s="44">
        <f aca="true" t="shared" si="13" ref="O34:O45">SUM(B34:N34)</f>
        <v>-696204.4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976994.7956000001</v>
      </c>
      <c r="C46" s="29">
        <f t="shared" si="15"/>
        <v>750486.4649</v>
      </c>
      <c r="D46" s="29">
        <f t="shared" si="15"/>
        <v>661154.6484000001</v>
      </c>
      <c r="E46" s="29">
        <f t="shared" si="15"/>
        <v>193204.6781</v>
      </c>
      <c r="F46" s="29">
        <f t="shared" si="15"/>
        <v>699283.175</v>
      </c>
      <c r="G46" s="29">
        <f t="shared" si="15"/>
        <v>817740.5294</v>
      </c>
      <c r="H46" s="29">
        <f t="shared" si="15"/>
        <v>674487.302</v>
      </c>
      <c r="I46" s="29">
        <f t="shared" si="15"/>
        <v>88770.28000000001</v>
      </c>
      <c r="J46" s="29">
        <f t="shared" si="15"/>
        <v>878375.5892</v>
      </c>
      <c r="K46" s="29">
        <f t="shared" si="15"/>
        <v>687313.1268</v>
      </c>
      <c r="L46" s="29">
        <f t="shared" si="15"/>
        <v>807286.0745999999</v>
      </c>
      <c r="M46" s="29">
        <f t="shared" si="15"/>
        <v>420407.74100000004</v>
      </c>
      <c r="N46" s="29">
        <f t="shared" si="15"/>
        <v>230698.2384</v>
      </c>
      <c r="O46" s="29">
        <f>SUM(B46:N46)</f>
        <v>7886202.6434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976994.8</v>
      </c>
      <c r="C49" s="35">
        <f aca="true" t="shared" si="16" ref="C49:N49">SUM(C50:C63)</f>
        <v>750486.47</v>
      </c>
      <c r="D49" s="35">
        <f t="shared" si="16"/>
        <v>661154.65</v>
      </c>
      <c r="E49" s="35">
        <f t="shared" si="16"/>
        <v>193204.68</v>
      </c>
      <c r="F49" s="35">
        <f t="shared" si="16"/>
        <v>699283.18</v>
      </c>
      <c r="G49" s="35">
        <f t="shared" si="16"/>
        <v>817740.53</v>
      </c>
      <c r="H49" s="35">
        <f t="shared" si="16"/>
        <v>674487.3</v>
      </c>
      <c r="I49" s="35">
        <f t="shared" si="16"/>
        <v>88770.28</v>
      </c>
      <c r="J49" s="35">
        <f t="shared" si="16"/>
        <v>878375.6</v>
      </c>
      <c r="K49" s="35">
        <f t="shared" si="16"/>
        <v>687313.13</v>
      </c>
      <c r="L49" s="35">
        <f t="shared" si="16"/>
        <v>807286.07</v>
      </c>
      <c r="M49" s="35">
        <f t="shared" si="16"/>
        <v>420407.74</v>
      </c>
      <c r="N49" s="35">
        <f t="shared" si="16"/>
        <v>230698.24</v>
      </c>
      <c r="O49" s="29">
        <f>SUM(O50:O63)</f>
        <v>7886202.670000001</v>
      </c>
      <c r="Q49" s="64"/>
    </row>
    <row r="50" spans="1:18" ht="18.75" customHeight="1">
      <c r="A50" s="17" t="s">
        <v>39</v>
      </c>
      <c r="B50" s="35">
        <v>189404.26</v>
      </c>
      <c r="C50" s="35">
        <v>202920.46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392324.72</v>
      </c>
      <c r="P50"/>
      <c r="Q50" s="64"/>
      <c r="R50" s="65"/>
    </row>
    <row r="51" spans="1:16" ht="18.75" customHeight="1">
      <c r="A51" s="17" t="s">
        <v>40</v>
      </c>
      <c r="B51" s="35">
        <v>787590.54</v>
      </c>
      <c r="C51" s="35">
        <v>547566.01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1335156.55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661154.65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661154.65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193204.68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193204.68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699283.18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699283.18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817740.53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817740.53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674487.3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674487.3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88770.28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88770.28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878375.6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878375.6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687313.13</v>
      </c>
      <c r="L59" s="34">
        <v>0</v>
      </c>
      <c r="M59" s="34">
        <v>0</v>
      </c>
      <c r="N59" s="34">
        <v>0</v>
      </c>
      <c r="O59" s="29">
        <f t="shared" si="17"/>
        <v>687313.13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807286.07</v>
      </c>
      <c r="M60" s="34">
        <v>0</v>
      </c>
      <c r="N60" s="34">
        <v>0</v>
      </c>
      <c r="O60" s="26">
        <f t="shared" si="17"/>
        <v>807286.07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420407.74</v>
      </c>
      <c r="N61" s="34">
        <v>0</v>
      </c>
      <c r="O61" s="29">
        <f t="shared" si="17"/>
        <v>420407.74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230698.24</v>
      </c>
      <c r="O62" s="26">
        <f t="shared" si="17"/>
        <v>230698.24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2.454717381461887</v>
      </c>
      <c r="C67" s="42">
        <v>2.627106050465453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2.1304899953678427</v>
      </c>
      <c r="C68" s="42">
        <v>2.1951000058426002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2019-05-27T19:10:11Z</dcterms:modified>
  <cp:category/>
  <cp:version/>
  <cp:contentType/>
  <cp:contentStatus/>
</cp:coreProperties>
</file>