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<sst xmlns="http://schemas.openxmlformats.org/spreadsheetml/2006/main" count="99" uniqueCount="97">
  <si>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</si>
  <si>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</si>
  <si>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</si>
  <si>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</si>
  <si>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</si>
  <si>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</si>
  <si>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</si>
  <si>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</si>
  <si>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</si>
  <si>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</si>
  <si>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</si>
  <si>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</si>
  <si>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</si>
  <si>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</si>
  <si>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</si>
  <si>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</si>
  <si>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</si>
  <si>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</si>
  <si>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</si>
  <si>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</si>
  <si>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</si>
  <si>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</si>
  <si>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</si>
  <si>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</si>
  <si>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</si>
  <si>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</si>
  <si>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</si>
  <si>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</si>
  <si>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</si>
  <si>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</si>
  <si>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</si>
  <si>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</si>
  <si>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</si>
  <si>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</si>
  <si>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</si>
  <si>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</si>
  <si>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</si>
  <si>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</si>
  <si>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</si>
  <si>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</si>
  <si>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</si>
  <si>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</si>
  <si>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</si>
  <si>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</si>
  <si>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</si>
  <si>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</si>
  <si>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</si>
  <si>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</si>
  <si>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</si>
  <si>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</si>
  <si>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</si>
  <si>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</si>
  <si>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</si>
  <si>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</si>
  <si>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</si>
  <si>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</si>
  <si>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</si>
  <si>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</si>
  <si>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</si>
  <si>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</si>
  <si>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</si>
  <si>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</si>
  <si>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</si>
  <si>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</si>
  <si>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</si>
  <si>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</si>
  <si>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</si>
  <si>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</si>
  <si>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</si>
  <si>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</si>
  <si>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</si>
  <si>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</si>
  <si>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</si>
  <si>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</si>
  <si>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</si>
  <si>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</si>
  <si>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</si>
  <si>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</si>
  <si>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</si>
  <si>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</si>
  <si>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</si>
  <si>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</si>
  <si>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</si>
  <si>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</si>
  <si>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</si>
  <si>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</si>
  <si>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</si>
  <si>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</si>
  <si>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</si>
  <si>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</si>
  <si>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</si>
  <si>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</si>
  <si>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</si>
  <si>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</si>
  <si>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</si>
  <si>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</si>
  <si>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19/05/19 - VENCIMENTO 24/05/19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</si>
</sst>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186646</v>
      </c>
      <c r="C7" s="10">
        <f t="shared" si="0"/>
        <v>120590</v>
      </c>
      <c r="D7" s="10">
        <f t="shared" si="0"/>
        <v>145983</v>
      </c>
      <c r="E7" s="10">
        <f t="shared" si="0"/>
        <v>23702</v>
      </c>
      <c r="F7" s="10">
        <f t="shared" si="0"/>
        <v>128063</v>
      </c>
      <c r="G7" s="10">
        <f t="shared" si="0"/>
        <v>177304</v>
      </c>
      <c r="H7" s="10">
        <f t="shared" si="0"/>
        <v>117313</v>
      </c>
      <c r="I7" s="10">
        <f t="shared" si="0"/>
        <v>11735</v>
      </c>
      <c r="J7" s="10">
        <f t="shared" si="0"/>
        <v>182568</v>
      </c>
      <c r="K7" s="10">
        <f t="shared" si="0"/>
        <v>121750</v>
      </c>
      <c r="L7" s="10">
        <f t="shared" si="0"/>
        <v>154093</v>
      </c>
      <c r="M7" s="10">
        <f t="shared" si="0"/>
        <v>49785</v>
      </c>
      <c r="N7" s="10">
        <f t="shared" si="0"/>
        <v>30162</v>
      </c>
      <c r="O7" s="10">
        <f>+O8+O18+O22</f>
        <v>1449694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88720</v>
      </c>
      <c r="C8" s="12">
        <f t="shared" si="1"/>
        <v>59159</v>
      </c>
      <c r="D8" s="12">
        <f t="shared" si="1"/>
        <v>76063</v>
      </c>
      <c r="E8" s="12">
        <f t="shared" si="1"/>
        <v>11039</v>
      </c>
      <c r="F8" s="12">
        <f t="shared" si="1"/>
        <v>62328</v>
      </c>
      <c r="G8" s="12">
        <f t="shared" si="1"/>
        <v>90463</v>
      </c>
      <c r="H8" s="12">
        <f t="shared" si="1"/>
        <v>57377</v>
      </c>
      <c r="I8" s="12">
        <f t="shared" si="1"/>
        <v>5725</v>
      </c>
      <c r="J8" s="12">
        <f t="shared" si="1"/>
        <v>93437</v>
      </c>
      <c r="K8" s="12">
        <f t="shared" si="1"/>
        <v>60601</v>
      </c>
      <c r="L8" s="12">
        <f t="shared" si="1"/>
        <v>78314</v>
      </c>
      <c r="M8" s="12">
        <f t="shared" si="1"/>
        <v>27904</v>
      </c>
      <c r="N8" s="12">
        <f t="shared" si="1"/>
        <v>17921</v>
      </c>
      <c r="O8" s="12">
        <f>SUM(B8:N8)</f>
        <v>729051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11707</v>
      </c>
      <c r="C9" s="14">
        <v>9645</v>
      </c>
      <c r="D9" s="14">
        <v>8560</v>
      </c>
      <c r="E9" s="14">
        <v>1172</v>
      </c>
      <c r="F9" s="14">
        <v>7406</v>
      </c>
      <c r="G9" s="14">
        <v>11449</v>
      </c>
      <c r="H9" s="14">
        <v>9219</v>
      </c>
      <c r="I9" s="14">
        <v>776</v>
      </c>
      <c r="J9" s="14">
        <v>8929</v>
      </c>
      <c r="K9" s="14">
        <v>8797</v>
      </c>
      <c r="L9" s="14">
        <v>7882</v>
      </c>
      <c r="M9" s="14">
        <v>3610</v>
      </c>
      <c r="N9" s="14">
        <v>2310</v>
      </c>
      <c r="O9" s="12">
        <f aca="true" t="shared" si="2" ref="O9:O17">SUM(B9:N9)</f>
        <v>91462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71836</v>
      </c>
      <c r="C10" s="14">
        <f>C11+C12+C13</f>
        <v>46466</v>
      </c>
      <c r="D10" s="14">
        <f>D11+D12+D13</f>
        <v>63655</v>
      </c>
      <c r="E10" s="14">
        <f>E11+E12+E13</f>
        <v>9298</v>
      </c>
      <c r="F10" s="14">
        <f aca="true" t="shared" si="3" ref="F10:N10">F11+F12+F13</f>
        <v>51403</v>
      </c>
      <c r="G10" s="14">
        <f t="shared" si="3"/>
        <v>73964</v>
      </c>
      <c r="H10" s="14">
        <f>H11+H12+H13</f>
        <v>45292</v>
      </c>
      <c r="I10" s="14">
        <f>I11+I12+I13</f>
        <v>4628</v>
      </c>
      <c r="J10" s="14">
        <f>J11+J12+J13</f>
        <v>79566</v>
      </c>
      <c r="K10" s="14">
        <f>K11+K12+K13</f>
        <v>48685</v>
      </c>
      <c r="L10" s="14">
        <f>L11+L12+L13</f>
        <v>65599</v>
      </c>
      <c r="M10" s="14">
        <f t="shared" si="3"/>
        <v>23022</v>
      </c>
      <c r="N10" s="14">
        <f t="shared" si="3"/>
        <v>14872</v>
      </c>
      <c r="O10" s="12">
        <f t="shared" si="2"/>
        <v>598286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31651</v>
      </c>
      <c r="C11" s="14">
        <v>21147</v>
      </c>
      <c r="D11" s="14">
        <v>27654</v>
      </c>
      <c r="E11" s="14">
        <v>3983</v>
      </c>
      <c r="F11" s="14">
        <v>22723</v>
      </c>
      <c r="G11" s="14">
        <v>32400</v>
      </c>
      <c r="H11" s="14">
        <v>20248</v>
      </c>
      <c r="I11" s="14">
        <v>2071</v>
      </c>
      <c r="J11" s="14">
        <v>35681</v>
      </c>
      <c r="K11" s="14">
        <v>20838</v>
      </c>
      <c r="L11" s="14">
        <v>26823</v>
      </c>
      <c r="M11" s="14">
        <v>8949</v>
      </c>
      <c r="N11" s="14">
        <v>5752</v>
      </c>
      <c r="O11" s="12">
        <f t="shared" si="2"/>
        <v>259920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37650</v>
      </c>
      <c r="C12" s="14">
        <v>23201</v>
      </c>
      <c r="D12" s="14">
        <v>34159</v>
      </c>
      <c r="E12" s="14">
        <v>4928</v>
      </c>
      <c r="F12" s="14">
        <v>26800</v>
      </c>
      <c r="G12" s="14">
        <v>37978</v>
      </c>
      <c r="H12" s="14">
        <v>23409</v>
      </c>
      <c r="I12" s="14">
        <v>2335</v>
      </c>
      <c r="J12" s="14">
        <v>41365</v>
      </c>
      <c r="K12" s="14">
        <v>26093</v>
      </c>
      <c r="L12" s="14">
        <v>36568</v>
      </c>
      <c r="M12" s="14">
        <v>13229</v>
      </c>
      <c r="N12" s="14">
        <v>8656</v>
      </c>
      <c r="O12" s="12">
        <f t="shared" si="2"/>
        <v>316371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2535</v>
      </c>
      <c r="C13" s="14">
        <v>2118</v>
      </c>
      <c r="D13" s="14">
        <v>1842</v>
      </c>
      <c r="E13" s="14">
        <v>387</v>
      </c>
      <c r="F13" s="14">
        <v>1880</v>
      </c>
      <c r="G13" s="14">
        <v>3586</v>
      </c>
      <c r="H13" s="14">
        <v>1635</v>
      </c>
      <c r="I13" s="14">
        <v>222</v>
      </c>
      <c r="J13" s="14">
        <v>2520</v>
      </c>
      <c r="K13" s="14">
        <v>1754</v>
      </c>
      <c r="L13" s="14">
        <v>2208</v>
      </c>
      <c r="M13" s="14">
        <v>844</v>
      </c>
      <c r="N13" s="14">
        <v>464</v>
      </c>
      <c r="O13" s="12">
        <f t="shared" si="2"/>
        <v>21995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5177</v>
      </c>
      <c r="C14" s="14">
        <f>C15+C16+C17</f>
        <v>3048</v>
      </c>
      <c r="D14" s="14">
        <f>D15+D16+D17</f>
        <v>3848</v>
      </c>
      <c r="E14" s="14">
        <f>E15+E16+E17</f>
        <v>569</v>
      </c>
      <c r="F14" s="14">
        <f aca="true" t="shared" si="4" ref="F14:N14">F15+F16+F17</f>
        <v>3519</v>
      </c>
      <c r="G14" s="14">
        <f t="shared" si="4"/>
        <v>5050</v>
      </c>
      <c r="H14" s="14">
        <f>H15+H16+H17</f>
        <v>2866</v>
      </c>
      <c r="I14" s="14">
        <f>I15+I16+I17</f>
        <v>321</v>
      </c>
      <c r="J14" s="14">
        <f>J15+J16+J17</f>
        <v>4942</v>
      </c>
      <c r="K14" s="14">
        <f>K15+K16+K17</f>
        <v>3119</v>
      </c>
      <c r="L14" s="14">
        <f>L15+L16+L17</f>
        <v>4833</v>
      </c>
      <c r="M14" s="14">
        <f t="shared" si="4"/>
        <v>1272</v>
      </c>
      <c r="N14" s="14">
        <f t="shared" si="4"/>
        <v>739</v>
      </c>
      <c r="O14" s="12">
        <f t="shared" si="2"/>
        <v>39303</v>
      </c>
    </row>
    <row r="15" spans="1:26" ht="18.75" customHeight="1">
      <c r="A15" s="15" t="s">
        <v>13</v>
      </c>
      <c r="B15" s="14">
        <v>5163</v>
      </c>
      <c r="C15" s="14">
        <v>3043</v>
      </c>
      <c r="D15" s="14">
        <v>3847</v>
      </c>
      <c r="E15" s="14">
        <v>569</v>
      </c>
      <c r="F15" s="14">
        <v>3511</v>
      </c>
      <c r="G15" s="14">
        <v>5039</v>
      </c>
      <c r="H15" s="14">
        <v>2861</v>
      </c>
      <c r="I15" s="14">
        <v>320</v>
      </c>
      <c r="J15" s="14">
        <v>4934</v>
      </c>
      <c r="K15" s="14">
        <v>3118</v>
      </c>
      <c r="L15" s="14">
        <v>4830</v>
      </c>
      <c r="M15" s="14">
        <v>1271</v>
      </c>
      <c r="N15" s="14">
        <v>737</v>
      </c>
      <c r="O15" s="12">
        <f t="shared" si="2"/>
        <v>39243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5</v>
      </c>
      <c r="C16" s="14">
        <v>1</v>
      </c>
      <c r="D16" s="14">
        <v>1</v>
      </c>
      <c r="E16" s="14">
        <v>0</v>
      </c>
      <c r="F16" s="14">
        <v>5</v>
      </c>
      <c r="G16" s="14">
        <v>3</v>
      </c>
      <c r="H16" s="14">
        <v>1</v>
      </c>
      <c r="I16" s="14">
        <v>0</v>
      </c>
      <c r="J16" s="14">
        <v>2</v>
      </c>
      <c r="K16" s="14">
        <v>1</v>
      </c>
      <c r="L16" s="14">
        <v>0</v>
      </c>
      <c r="M16" s="14">
        <v>0</v>
      </c>
      <c r="N16" s="14">
        <v>1</v>
      </c>
      <c r="O16" s="12">
        <f t="shared" si="2"/>
        <v>20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4</v>
      </c>
      <c r="D17" s="14">
        <v>0</v>
      </c>
      <c r="E17" s="14">
        <v>0</v>
      </c>
      <c r="F17" s="14">
        <v>3</v>
      </c>
      <c r="G17" s="14">
        <v>8</v>
      </c>
      <c r="H17" s="14">
        <v>4</v>
      </c>
      <c r="I17" s="14">
        <v>1</v>
      </c>
      <c r="J17" s="14">
        <v>6</v>
      </c>
      <c r="K17" s="14">
        <v>0</v>
      </c>
      <c r="L17" s="14">
        <v>3</v>
      </c>
      <c r="M17" s="14">
        <v>1</v>
      </c>
      <c r="N17" s="14">
        <v>1</v>
      </c>
      <c r="O17" s="12">
        <f t="shared" si="2"/>
        <v>40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39851</v>
      </c>
      <c r="C18" s="18">
        <f>C19+C20+C21</f>
        <v>22474</v>
      </c>
      <c r="D18" s="18">
        <f>D19+D20+D21</f>
        <v>24241</v>
      </c>
      <c r="E18" s="18">
        <f>E19+E20+E21</f>
        <v>4104</v>
      </c>
      <c r="F18" s="18">
        <f aca="true" t="shared" si="5" ref="F18:N18">F19+F20+F21</f>
        <v>23128</v>
      </c>
      <c r="G18" s="18">
        <f t="shared" si="5"/>
        <v>28113</v>
      </c>
      <c r="H18" s="18">
        <f>H19+H20+H21</f>
        <v>22137</v>
      </c>
      <c r="I18" s="18">
        <f>I19+I20+I21</f>
        <v>2073</v>
      </c>
      <c r="J18" s="18">
        <f>J19+J20+J21</f>
        <v>40483</v>
      </c>
      <c r="K18" s="18">
        <f>K19+K20+K21</f>
        <v>23340</v>
      </c>
      <c r="L18" s="18">
        <f>L19+L20+L21</f>
        <v>39038</v>
      </c>
      <c r="M18" s="18">
        <f t="shared" si="5"/>
        <v>11356</v>
      </c>
      <c r="N18" s="18">
        <f t="shared" si="5"/>
        <v>6527</v>
      </c>
      <c r="O18" s="12">
        <f aca="true" t="shared" si="6" ref="O18:O24">SUM(B18:N18)</f>
        <v>286865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23339</v>
      </c>
      <c r="C19" s="14">
        <v>14244</v>
      </c>
      <c r="D19" s="14">
        <v>13646</v>
      </c>
      <c r="E19" s="14">
        <v>2490</v>
      </c>
      <c r="F19" s="14">
        <v>14149</v>
      </c>
      <c r="G19" s="14">
        <v>17479</v>
      </c>
      <c r="H19" s="14">
        <v>13932</v>
      </c>
      <c r="I19" s="14">
        <v>1364</v>
      </c>
      <c r="J19" s="14">
        <v>23892</v>
      </c>
      <c r="K19" s="14">
        <v>13293</v>
      </c>
      <c r="L19" s="14">
        <v>21419</v>
      </c>
      <c r="M19" s="14">
        <v>6346</v>
      </c>
      <c r="N19" s="14">
        <v>3535</v>
      </c>
      <c r="O19" s="12">
        <f t="shared" si="6"/>
        <v>169128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15365</v>
      </c>
      <c r="C20" s="14">
        <v>7515</v>
      </c>
      <c r="D20" s="14">
        <v>9950</v>
      </c>
      <c r="E20" s="14">
        <v>1479</v>
      </c>
      <c r="F20" s="14">
        <v>8248</v>
      </c>
      <c r="G20" s="14">
        <v>9560</v>
      </c>
      <c r="H20" s="14">
        <v>7646</v>
      </c>
      <c r="I20" s="14">
        <v>638</v>
      </c>
      <c r="J20" s="14">
        <v>15520</v>
      </c>
      <c r="K20" s="14">
        <v>9392</v>
      </c>
      <c r="L20" s="14">
        <v>16560</v>
      </c>
      <c r="M20" s="14">
        <v>4676</v>
      </c>
      <c r="N20" s="14">
        <v>2813</v>
      </c>
      <c r="O20" s="12">
        <f t="shared" si="6"/>
        <v>109362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1147</v>
      </c>
      <c r="C21" s="14">
        <v>715</v>
      </c>
      <c r="D21" s="14">
        <v>645</v>
      </c>
      <c r="E21" s="14">
        <v>135</v>
      </c>
      <c r="F21" s="14">
        <v>731</v>
      </c>
      <c r="G21" s="14">
        <v>1074</v>
      </c>
      <c r="H21" s="14">
        <v>559</v>
      </c>
      <c r="I21" s="14">
        <v>71</v>
      </c>
      <c r="J21" s="14">
        <v>1071</v>
      </c>
      <c r="K21" s="14">
        <v>655</v>
      </c>
      <c r="L21" s="14">
        <v>1059</v>
      </c>
      <c r="M21" s="14">
        <v>334</v>
      </c>
      <c r="N21" s="14">
        <v>179</v>
      </c>
      <c r="O21" s="12">
        <f t="shared" si="6"/>
        <v>8375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58075</v>
      </c>
      <c r="C22" s="14">
        <f>C23+C24</f>
        <v>38957</v>
      </c>
      <c r="D22" s="14">
        <f>D23+D24</f>
        <v>45679</v>
      </c>
      <c r="E22" s="14">
        <f>E23+E24</f>
        <v>8559</v>
      </c>
      <c r="F22" s="14">
        <f aca="true" t="shared" si="7" ref="F22:N22">F23+F24</f>
        <v>42607</v>
      </c>
      <c r="G22" s="14">
        <f t="shared" si="7"/>
        <v>58728</v>
      </c>
      <c r="H22" s="14">
        <f>H23+H24</f>
        <v>37799</v>
      </c>
      <c r="I22" s="14">
        <f>I23+I24</f>
        <v>3937</v>
      </c>
      <c r="J22" s="14">
        <f>J23+J24</f>
        <v>48648</v>
      </c>
      <c r="K22" s="14">
        <f>K23+K24</f>
        <v>37809</v>
      </c>
      <c r="L22" s="14">
        <f>L23+L24</f>
        <v>36741</v>
      </c>
      <c r="M22" s="14">
        <f t="shared" si="7"/>
        <v>10525</v>
      </c>
      <c r="N22" s="14">
        <f t="shared" si="7"/>
        <v>5714</v>
      </c>
      <c r="O22" s="12">
        <f t="shared" si="6"/>
        <v>433778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37911</v>
      </c>
      <c r="C23" s="14">
        <v>28003</v>
      </c>
      <c r="D23" s="14">
        <v>31154</v>
      </c>
      <c r="E23" s="14">
        <v>6179</v>
      </c>
      <c r="F23" s="14">
        <v>29584</v>
      </c>
      <c r="G23" s="14">
        <v>42653</v>
      </c>
      <c r="H23" s="14">
        <v>27923</v>
      </c>
      <c r="I23" s="14">
        <v>3146</v>
      </c>
      <c r="J23" s="14">
        <v>31947</v>
      </c>
      <c r="K23" s="14">
        <v>26718</v>
      </c>
      <c r="L23" s="14">
        <v>25688</v>
      </c>
      <c r="M23" s="14">
        <v>7331</v>
      </c>
      <c r="N23" s="14">
        <v>3762</v>
      </c>
      <c r="O23" s="12">
        <f t="shared" si="6"/>
        <v>301999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20164</v>
      </c>
      <c r="C24" s="14">
        <v>10954</v>
      </c>
      <c r="D24" s="14">
        <v>14525</v>
      </c>
      <c r="E24" s="14">
        <v>2380</v>
      </c>
      <c r="F24" s="14">
        <v>13023</v>
      </c>
      <c r="G24" s="14">
        <v>16075</v>
      </c>
      <c r="H24" s="14">
        <v>9876</v>
      </c>
      <c r="I24" s="14">
        <v>791</v>
      </c>
      <c r="J24" s="14">
        <v>16701</v>
      </c>
      <c r="K24" s="14">
        <v>11091</v>
      </c>
      <c r="L24" s="14">
        <v>11053</v>
      </c>
      <c r="M24" s="14">
        <v>3194</v>
      </c>
      <c r="N24" s="14">
        <v>1952</v>
      </c>
      <c r="O24" s="12">
        <f t="shared" si="6"/>
        <v>131779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412584.0876</v>
      </c>
      <c r="C28" s="56">
        <f aca="true" t="shared" si="8" ref="C28:N28">C29+C30</f>
        <v>284751.05899999995</v>
      </c>
      <c r="D28" s="56">
        <f t="shared" si="8"/>
        <v>297784.2781</v>
      </c>
      <c r="E28" s="56">
        <f t="shared" si="8"/>
        <v>70141.3286</v>
      </c>
      <c r="F28" s="56">
        <f t="shared" si="8"/>
        <v>305184.9645</v>
      </c>
      <c r="G28" s="56">
        <f t="shared" si="8"/>
        <v>333761.4952</v>
      </c>
      <c r="H28" s="56">
        <f t="shared" si="8"/>
        <v>257788.02880000003</v>
      </c>
      <c r="I28" s="56">
        <f t="shared" si="8"/>
        <v>27871.7985</v>
      </c>
      <c r="J28" s="56">
        <f t="shared" si="8"/>
        <v>414801.6612</v>
      </c>
      <c r="K28" s="56">
        <f t="shared" si="8"/>
        <v>320416.5</v>
      </c>
      <c r="L28" s="56">
        <f t="shared" si="8"/>
        <v>390318.9202</v>
      </c>
      <c r="M28" s="56">
        <f t="shared" si="8"/>
        <v>163662.2325</v>
      </c>
      <c r="N28" s="56">
        <f t="shared" si="8"/>
        <v>82438.3122</v>
      </c>
      <c r="O28" s="56">
        <f>SUM(B28:N28)</f>
        <v>3361504.6664</v>
      </c>
      <c r="Q28" s="62"/>
    </row>
    <row r="29" spans="1:15" ht="18.75" customHeight="1">
      <c r="A29" s="54" t="s">
        <v>54</v>
      </c>
      <c r="B29" s="52">
        <f aca="true" t="shared" si="9" ref="B29:N29">B26*B7</f>
        <v>407933.4976</v>
      </c>
      <c r="C29" s="52">
        <f t="shared" si="9"/>
        <v>277127.87899999996</v>
      </c>
      <c r="D29" s="52">
        <f t="shared" si="9"/>
        <v>286228.8681</v>
      </c>
      <c r="E29" s="52">
        <f t="shared" si="9"/>
        <v>70141.3286</v>
      </c>
      <c r="F29" s="52">
        <f t="shared" si="9"/>
        <v>288333.8445</v>
      </c>
      <c r="G29" s="52">
        <f t="shared" si="9"/>
        <v>329129.4152</v>
      </c>
      <c r="H29" s="52">
        <f t="shared" si="9"/>
        <v>254287.65880000003</v>
      </c>
      <c r="I29" s="52">
        <f t="shared" si="9"/>
        <v>27871.7985</v>
      </c>
      <c r="J29" s="52">
        <f t="shared" si="9"/>
        <v>396793.2912</v>
      </c>
      <c r="K29" s="52">
        <f t="shared" si="9"/>
        <v>302500.05</v>
      </c>
      <c r="L29" s="52">
        <f t="shared" si="9"/>
        <v>374661.7202</v>
      </c>
      <c r="M29" s="52">
        <f t="shared" si="9"/>
        <v>152665.7025</v>
      </c>
      <c r="N29" s="52">
        <f t="shared" si="9"/>
        <v>79117.9422</v>
      </c>
      <c r="O29" s="53">
        <f>SUM(B29:N29)</f>
        <v>3246792.9963999996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3320.37</v>
      </c>
      <c r="O30" s="53">
        <f>SUM(B30:N30)</f>
        <v>114711.67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-50340.1</v>
      </c>
      <c r="C32" s="25">
        <f t="shared" si="10"/>
        <v>-41473.5</v>
      </c>
      <c r="D32" s="25">
        <f t="shared" si="10"/>
        <v>-37308</v>
      </c>
      <c r="E32" s="25">
        <f t="shared" si="10"/>
        <v>-5039.6</v>
      </c>
      <c r="F32" s="25">
        <f t="shared" si="10"/>
        <v>-32345.8</v>
      </c>
      <c r="G32" s="25">
        <f t="shared" si="10"/>
        <v>-49730.7</v>
      </c>
      <c r="H32" s="25">
        <f t="shared" si="10"/>
        <v>-39641.7</v>
      </c>
      <c r="I32" s="25">
        <f t="shared" si="10"/>
        <v>-6524.3</v>
      </c>
      <c r="J32" s="25">
        <f t="shared" si="10"/>
        <v>-38394.7</v>
      </c>
      <c r="K32" s="25">
        <f t="shared" si="10"/>
        <v>-37827.1</v>
      </c>
      <c r="L32" s="25">
        <f t="shared" si="10"/>
        <v>-33892.6</v>
      </c>
      <c r="M32" s="25">
        <f t="shared" si="10"/>
        <v>-15523</v>
      </c>
      <c r="N32" s="25">
        <f t="shared" si="10"/>
        <v>-9933</v>
      </c>
      <c r="O32" s="25">
        <f t="shared" si="10"/>
        <v>-397974.1</v>
      </c>
    </row>
    <row r="33" spans="1:15" ht="18.75" customHeight="1">
      <c r="A33" s="17" t="s">
        <v>95</v>
      </c>
      <c r="B33" s="26">
        <f>+B34</f>
        <v>-50340.1</v>
      </c>
      <c r="C33" s="26">
        <f aca="true" t="shared" si="11" ref="C33:O33">+C34</f>
        <v>-41473.5</v>
      </c>
      <c r="D33" s="26">
        <f t="shared" si="11"/>
        <v>-36808</v>
      </c>
      <c r="E33" s="26">
        <f t="shared" si="11"/>
        <v>-5039.6</v>
      </c>
      <c r="F33" s="26">
        <f t="shared" si="11"/>
        <v>-31845.8</v>
      </c>
      <c r="G33" s="26">
        <f t="shared" si="11"/>
        <v>-49230.7</v>
      </c>
      <c r="H33" s="26">
        <f t="shared" si="11"/>
        <v>-39641.7</v>
      </c>
      <c r="I33" s="26">
        <f t="shared" si="11"/>
        <v>-3336.8</v>
      </c>
      <c r="J33" s="26">
        <f t="shared" si="11"/>
        <v>-38394.7</v>
      </c>
      <c r="K33" s="26">
        <f t="shared" si="11"/>
        <v>-37827.1</v>
      </c>
      <c r="L33" s="26">
        <f t="shared" si="11"/>
        <v>-33892.6</v>
      </c>
      <c r="M33" s="26">
        <f t="shared" si="11"/>
        <v>-15523</v>
      </c>
      <c r="N33" s="26">
        <f t="shared" si="11"/>
        <v>-9933</v>
      </c>
      <c r="O33" s="26">
        <f t="shared" si="11"/>
        <v>-393286.6</v>
      </c>
    </row>
    <row r="34" spans="1:26" ht="18.75" customHeight="1">
      <c r="A34" s="13" t="s">
        <v>55</v>
      </c>
      <c r="B34" s="20">
        <f>ROUND(-B9*$D$3,2)</f>
        <v>-50340.1</v>
      </c>
      <c r="C34" s="20">
        <f>ROUND(-C9*$D$3,2)</f>
        <v>-41473.5</v>
      </c>
      <c r="D34" s="20">
        <f>ROUND(-D9*$D$3,2)</f>
        <v>-36808</v>
      </c>
      <c r="E34" s="20">
        <f>ROUND(-E9*$D$3,2)</f>
        <v>-5039.6</v>
      </c>
      <c r="F34" s="20">
        <f aca="true" t="shared" si="12" ref="F34:N34">ROUND(-F9*$D$3,2)</f>
        <v>-31845.8</v>
      </c>
      <c r="G34" s="20">
        <f t="shared" si="12"/>
        <v>-49230.7</v>
      </c>
      <c r="H34" s="20">
        <f t="shared" si="12"/>
        <v>-39641.7</v>
      </c>
      <c r="I34" s="20">
        <f>ROUND(-I9*$D$3,2)</f>
        <v>-3336.8</v>
      </c>
      <c r="J34" s="20">
        <f>ROUND(-J9*$D$3,2)</f>
        <v>-38394.7</v>
      </c>
      <c r="K34" s="20">
        <f>ROUND(-K9*$D$3,2)</f>
        <v>-37827.1</v>
      </c>
      <c r="L34" s="20">
        <f>ROUND(-L9*$D$3,2)</f>
        <v>-33892.6</v>
      </c>
      <c r="M34" s="20">
        <f t="shared" si="12"/>
        <v>-15523</v>
      </c>
      <c r="N34" s="20">
        <f t="shared" si="12"/>
        <v>-9933</v>
      </c>
      <c r="O34" s="44">
        <f aca="true" t="shared" si="13" ref="O34:O45">SUM(B34:N34)</f>
        <v>-393286.6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362243.98760000005</v>
      </c>
      <c r="C46" s="29">
        <f t="shared" si="15"/>
        <v>243277.55899999995</v>
      </c>
      <c r="D46" s="29">
        <f t="shared" si="15"/>
        <v>260476.2781</v>
      </c>
      <c r="E46" s="29">
        <f t="shared" si="15"/>
        <v>65101.728599999995</v>
      </c>
      <c r="F46" s="29">
        <f t="shared" si="15"/>
        <v>272839.1645</v>
      </c>
      <c r="G46" s="29">
        <f t="shared" si="15"/>
        <v>284030.7952</v>
      </c>
      <c r="H46" s="29">
        <f t="shared" si="15"/>
        <v>218146.32880000002</v>
      </c>
      <c r="I46" s="29">
        <f t="shared" si="15"/>
        <v>21347.4985</v>
      </c>
      <c r="J46" s="29">
        <f t="shared" si="15"/>
        <v>376406.96119999996</v>
      </c>
      <c r="K46" s="29">
        <f t="shared" si="15"/>
        <v>282589.4</v>
      </c>
      <c r="L46" s="29">
        <f t="shared" si="15"/>
        <v>356426.3202</v>
      </c>
      <c r="M46" s="29">
        <f t="shared" si="15"/>
        <v>148139.2325</v>
      </c>
      <c r="N46" s="29">
        <f t="shared" si="15"/>
        <v>72505.3122</v>
      </c>
      <c r="O46" s="29">
        <f>SUM(B46:N46)</f>
        <v>2963530.5664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362243.98000000004</v>
      </c>
      <c r="C49" s="35">
        <f aca="true" t="shared" si="16" ref="C49:N49">SUM(C50:C63)</f>
        <v>243277.56</v>
      </c>
      <c r="D49" s="35">
        <f t="shared" si="16"/>
        <v>260476.28</v>
      </c>
      <c r="E49" s="35">
        <f t="shared" si="16"/>
        <v>65101.73</v>
      </c>
      <c r="F49" s="35">
        <f t="shared" si="16"/>
        <v>272839.16</v>
      </c>
      <c r="G49" s="35">
        <f t="shared" si="16"/>
        <v>284030.8</v>
      </c>
      <c r="H49" s="35">
        <f t="shared" si="16"/>
        <v>218146.33</v>
      </c>
      <c r="I49" s="35">
        <f t="shared" si="16"/>
        <v>21347.5</v>
      </c>
      <c r="J49" s="35">
        <f t="shared" si="16"/>
        <v>376406.96</v>
      </c>
      <c r="K49" s="35">
        <f t="shared" si="16"/>
        <v>282589.4</v>
      </c>
      <c r="L49" s="35">
        <f t="shared" si="16"/>
        <v>356426.32</v>
      </c>
      <c r="M49" s="35">
        <f t="shared" si="16"/>
        <v>148139.23</v>
      </c>
      <c r="N49" s="35">
        <f t="shared" si="16"/>
        <v>72505.31</v>
      </c>
      <c r="O49" s="29">
        <f>SUM(O50:O63)</f>
        <v>2963530.56</v>
      </c>
      <c r="Q49" s="64"/>
    </row>
    <row r="50" spans="1:18" ht="18.75" customHeight="1">
      <c r="A50" s="17" t="s">
        <v>39</v>
      </c>
      <c r="B50" s="35">
        <v>68914.96</v>
      </c>
      <c r="C50" s="35">
        <v>64818.87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133733.83000000002</v>
      </c>
      <c r="P50"/>
      <c r="Q50" s="64"/>
      <c r="R50" s="65"/>
    </row>
    <row r="51" spans="1:16" ht="18.75" customHeight="1">
      <c r="A51" s="17" t="s">
        <v>40</v>
      </c>
      <c r="B51" s="35">
        <v>293329.02</v>
      </c>
      <c r="C51" s="35">
        <v>178458.69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471787.71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260476.28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260476.28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65101.73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65101.73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272839.16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272839.16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284030.8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284030.8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218146.33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218146.33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21347.5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21347.5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376406.96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376406.96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282589.4</v>
      </c>
      <c r="L59" s="34">
        <v>0</v>
      </c>
      <c r="M59" s="34">
        <v>0</v>
      </c>
      <c r="N59" s="34">
        <v>0</v>
      </c>
      <c r="O59" s="29">
        <f t="shared" si="17"/>
        <v>282589.4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356426.32</v>
      </c>
      <c r="M60" s="34">
        <v>0</v>
      </c>
      <c r="N60" s="34">
        <v>0</v>
      </c>
      <c r="O60" s="26">
        <f t="shared" si="17"/>
        <v>356426.32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148139.23</v>
      </c>
      <c r="N61" s="34">
        <v>0</v>
      </c>
      <c r="O61" s="29">
        <f t="shared" si="17"/>
        <v>148139.23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72505.31</v>
      </c>
      <c r="O62" s="26">
        <f t="shared" si="17"/>
        <v>72505.31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2.4646482928539255</v>
      </c>
      <c r="C67" s="42">
        <v>2.630519274926509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2.130490018537767</v>
      </c>
      <c r="C68" s="42">
        <v>2.1951000082925614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1.8562999999999998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3.0665000000000004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2019-05-27T18:46:41Z</dcterms:modified>
  <cp:category/>
  <cp:version/>
  <cp:contentType/>
  <cp:contentStatus/>
</cp:coreProperties>
</file>