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<sst xmlns="http://schemas.openxmlformats.org/spreadsheetml/2006/main" count="99" uniqueCount="97">
  <si>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</si>
  <si>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</si>
  <si>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</si>
  <si>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</si>
  <si>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</si>
  <si>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</si>
  <si>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</si>
  <si>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</si>
  <si>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</si>
  <si>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</si>
  <si>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</si>
  <si>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</si>
  <si>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</si>
  <si>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</si>
  <si>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</si>
  <si>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</si>
  <si>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</si>
  <si>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</si>
  <si>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</si>
  <si>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</si>
  <si>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</si>
  <si>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</si>
  <si>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</si>
  <si>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</si>
  <si>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</si>
  <si>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</si>
  <si>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</si>
  <si>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</si>
  <si>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</si>
  <si>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</si>
  <si>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</si>
  <si>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</si>
  <si>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</si>
  <si>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</si>
  <si>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</si>
  <si>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</si>
  <si>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</si>
  <si>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</si>
  <si>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</si>
  <si>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</si>
  <si>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</si>
  <si>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</si>
  <si>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</si>
  <si>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</si>
  <si>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</si>
  <si>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</si>
  <si>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</si>
  <si>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</si>
  <si>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</si>
  <si>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</si>
  <si>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</si>
  <si>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</si>
  <si>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</si>
  <si>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</si>
  <si>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</si>
  <si>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</si>
  <si>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</si>
  <si>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</si>
  <si>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</si>
  <si>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</si>
  <si>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</si>
  <si>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</si>
  <si>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</si>
  <si>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</si>
  <si>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</si>
  <si>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</si>
  <si>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</si>
  <si>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</si>
  <si>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</si>
  <si>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</si>
  <si>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</si>
  <si>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</si>
  <si>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</si>
  <si>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</si>
  <si>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</si>
  <si>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</si>
  <si>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</si>
  <si>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</si>
  <si>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</si>
  <si>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</si>
  <si>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</si>
  <si>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</si>
  <si>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</si>
  <si>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</si>
  <si>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</si>
  <si>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</si>
  <si>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</si>
  <si>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</si>
  <si>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</si>
  <si>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</si>
  <si>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</si>
  <si>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</si>
  <si>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</si>
  <si>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</si>
  <si>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</si>
  <si>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</si>
  <si>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18/05/19 - VENCIMENTO 24/05/19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</si>
</sst>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307344</v>
      </c>
      <c r="C7" s="10">
        <f t="shared" si="0"/>
        <v>207995</v>
      </c>
      <c r="D7" s="10">
        <f t="shared" si="0"/>
        <v>257544</v>
      </c>
      <c r="E7" s="10">
        <f t="shared" si="0"/>
        <v>44516</v>
      </c>
      <c r="F7" s="10">
        <f t="shared" si="0"/>
        <v>211040</v>
      </c>
      <c r="G7" s="10">
        <f t="shared" si="0"/>
        <v>314223</v>
      </c>
      <c r="H7" s="10">
        <f t="shared" si="0"/>
        <v>214503</v>
      </c>
      <c r="I7" s="10">
        <f t="shared" si="0"/>
        <v>19112</v>
      </c>
      <c r="J7" s="10">
        <f t="shared" si="0"/>
        <v>273044</v>
      </c>
      <c r="K7" s="10">
        <f t="shared" si="0"/>
        <v>190323</v>
      </c>
      <c r="L7" s="10">
        <f t="shared" si="0"/>
        <v>237115</v>
      </c>
      <c r="M7" s="10">
        <f t="shared" si="0"/>
        <v>81929</v>
      </c>
      <c r="N7" s="10">
        <f t="shared" si="0"/>
        <v>52553</v>
      </c>
      <c r="O7" s="10">
        <f>+O8+O18+O22</f>
        <v>2411241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153166</v>
      </c>
      <c r="C8" s="12">
        <f t="shared" si="1"/>
        <v>108289</v>
      </c>
      <c r="D8" s="12">
        <f t="shared" si="1"/>
        <v>142850</v>
      </c>
      <c r="E8" s="12">
        <f t="shared" si="1"/>
        <v>22099</v>
      </c>
      <c r="F8" s="12">
        <f t="shared" si="1"/>
        <v>109135</v>
      </c>
      <c r="G8" s="12">
        <f t="shared" si="1"/>
        <v>166171</v>
      </c>
      <c r="H8" s="12">
        <f t="shared" si="1"/>
        <v>109419</v>
      </c>
      <c r="I8" s="12">
        <f t="shared" si="1"/>
        <v>9875</v>
      </c>
      <c r="J8" s="12">
        <f t="shared" si="1"/>
        <v>148112</v>
      </c>
      <c r="K8" s="12">
        <f t="shared" si="1"/>
        <v>100341</v>
      </c>
      <c r="L8" s="12">
        <f t="shared" si="1"/>
        <v>126423</v>
      </c>
      <c r="M8" s="12">
        <f t="shared" si="1"/>
        <v>47748</v>
      </c>
      <c r="N8" s="12">
        <f t="shared" si="1"/>
        <v>32490</v>
      </c>
      <c r="O8" s="12">
        <f>SUM(B8:N8)</f>
        <v>1276118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16138</v>
      </c>
      <c r="C9" s="14">
        <v>14505</v>
      </c>
      <c r="D9" s="14">
        <v>12318</v>
      </c>
      <c r="E9" s="14">
        <v>2152</v>
      </c>
      <c r="F9" s="14">
        <v>9899</v>
      </c>
      <c r="G9" s="14">
        <v>16967</v>
      </c>
      <c r="H9" s="14">
        <v>14763</v>
      </c>
      <c r="I9" s="14">
        <v>1221</v>
      </c>
      <c r="J9" s="14">
        <v>11053</v>
      </c>
      <c r="K9" s="14">
        <v>12108</v>
      </c>
      <c r="L9" s="14">
        <v>10539</v>
      </c>
      <c r="M9" s="14">
        <v>5321</v>
      </c>
      <c r="N9" s="14">
        <v>3929</v>
      </c>
      <c r="O9" s="12">
        <f aca="true" t="shared" si="2" ref="O9:O17">SUM(B9:N9)</f>
        <v>130913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128689</v>
      </c>
      <c r="C10" s="14">
        <f>C11+C12+C13</f>
        <v>88373</v>
      </c>
      <c r="D10" s="14">
        <f>D11+D12+D13</f>
        <v>123563</v>
      </c>
      <c r="E10" s="14">
        <f>E11+E12+E13</f>
        <v>18817</v>
      </c>
      <c r="F10" s="14">
        <f aca="true" t="shared" si="3" ref="F10:N10">F11+F12+F13</f>
        <v>93223</v>
      </c>
      <c r="G10" s="14">
        <f t="shared" si="3"/>
        <v>139920</v>
      </c>
      <c r="H10" s="14">
        <f>H11+H12+H13</f>
        <v>89334</v>
      </c>
      <c r="I10" s="14">
        <f>I11+I12+I13</f>
        <v>8189</v>
      </c>
      <c r="J10" s="14">
        <f>J11+J12+J13</f>
        <v>129072</v>
      </c>
      <c r="K10" s="14">
        <f>K11+K12+K13</f>
        <v>83121</v>
      </c>
      <c r="L10" s="14">
        <f>L11+L12+L13</f>
        <v>108557</v>
      </c>
      <c r="M10" s="14">
        <f t="shared" si="3"/>
        <v>40443</v>
      </c>
      <c r="N10" s="14">
        <f t="shared" si="3"/>
        <v>27299</v>
      </c>
      <c r="O10" s="12">
        <f t="shared" si="2"/>
        <v>1078600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58009</v>
      </c>
      <c r="C11" s="14">
        <v>41331</v>
      </c>
      <c r="D11" s="14">
        <v>55120</v>
      </c>
      <c r="E11" s="14">
        <v>8503</v>
      </c>
      <c r="F11" s="14">
        <v>41562</v>
      </c>
      <c r="G11" s="14">
        <v>62754</v>
      </c>
      <c r="H11" s="14">
        <v>41570</v>
      </c>
      <c r="I11" s="14">
        <v>3808</v>
      </c>
      <c r="J11" s="14">
        <v>59266</v>
      </c>
      <c r="K11" s="14">
        <v>37089</v>
      </c>
      <c r="L11" s="14">
        <v>47585</v>
      </c>
      <c r="M11" s="14">
        <v>16942</v>
      </c>
      <c r="N11" s="14">
        <v>11328</v>
      </c>
      <c r="O11" s="12">
        <f t="shared" si="2"/>
        <v>484867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66045</v>
      </c>
      <c r="C12" s="14">
        <v>42771</v>
      </c>
      <c r="D12" s="14">
        <v>64864</v>
      </c>
      <c r="E12" s="14">
        <v>9459</v>
      </c>
      <c r="F12" s="14">
        <v>47745</v>
      </c>
      <c r="G12" s="14">
        <v>69987</v>
      </c>
      <c r="H12" s="14">
        <v>44190</v>
      </c>
      <c r="I12" s="14">
        <v>4047</v>
      </c>
      <c r="J12" s="14">
        <v>65859</v>
      </c>
      <c r="K12" s="14">
        <v>42793</v>
      </c>
      <c r="L12" s="14">
        <v>57489</v>
      </c>
      <c r="M12" s="14">
        <v>22051</v>
      </c>
      <c r="N12" s="14">
        <v>15067</v>
      </c>
      <c r="O12" s="12">
        <f t="shared" si="2"/>
        <v>552367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4635</v>
      </c>
      <c r="C13" s="14">
        <v>4271</v>
      </c>
      <c r="D13" s="14">
        <v>3579</v>
      </c>
      <c r="E13" s="14">
        <v>855</v>
      </c>
      <c r="F13" s="14">
        <v>3916</v>
      </c>
      <c r="G13" s="14">
        <v>7179</v>
      </c>
      <c r="H13" s="14">
        <v>3574</v>
      </c>
      <c r="I13" s="14">
        <v>334</v>
      </c>
      <c r="J13" s="14">
        <v>3947</v>
      </c>
      <c r="K13" s="14">
        <v>3239</v>
      </c>
      <c r="L13" s="14">
        <v>3483</v>
      </c>
      <c r="M13" s="14">
        <v>1450</v>
      </c>
      <c r="N13" s="14">
        <v>904</v>
      </c>
      <c r="O13" s="12">
        <f t="shared" si="2"/>
        <v>41366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8339</v>
      </c>
      <c r="C14" s="14">
        <f>C15+C16+C17</f>
        <v>5411</v>
      </c>
      <c r="D14" s="14">
        <f>D15+D16+D17</f>
        <v>6969</v>
      </c>
      <c r="E14" s="14">
        <f>E15+E16+E17</f>
        <v>1130</v>
      </c>
      <c r="F14" s="14">
        <f aca="true" t="shared" si="4" ref="F14:N14">F15+F16+F17</f>
        <v>6013</v>
      </c>
      <c r="G14" s="14">
        <f t="shared" si="4"/>
        <v>9284</v>
      </c>
      <c r="H14" s="14">
        <f>H15+H16+H17</f>
        <v>5322</v>
      </c>
      <c r="I14" s="14">
        <f>I15+I16+I17</f>
        <v>465</v>
      </c>
      <c r="J14" s="14">
        <f>J15+J16+J17</f>
        <v>7987</v>
      </c>
      <c r="K14" s="14">
        <f>K15+K16+K17</f>
        <v>5112</v>
      </c>
      <c r="L14" s="14">
        <f>L15+L16+L17</f>
        <v>7327</v>
      </c>
      <c r="M14" s="14">
        <f t="shared" si="4"/>
        <v>1984</v>
      </c>
      <c r="N14" s="14">
        <f t="shared" si="4"/>
        <v>1262</v>
      </c>
      <c r="O14" s="12">
        <f t="shared" si="2"/>
        <v>66605</v>
      </c>
    </row>
    <row r="15" spans="1:26" ht="18.75" customHeight="1">
      <c r="A15" s="15" t="s">
        <v>13</v>
      </c>
      <c r="B15" s="14">
        <v>8314</v>
      </c>
      <c r="C15" s="14">
        <v>5408</v>
      </c>
      <c r="D15" s="14">
        <v>6964</v>
      </c>
      <c r="E15" s="14">
        <v>1127</v>
      </c>
      <c r="F15" s="14">
        <v>6005</v>
      </c>
      <c r="G15" s="14">
        <v>9268</v>
      </c>
      <c r="H15" s="14">
        <v>5315</v>
      </c>
      <c r="I15" s="14">
        <v>465</v>
      </c>
      <c r="J15" s="14">
        <v>7972</v>
      </c>
      <c r="K15" s="14">
        <v>5099</v>
      </c>
      <c r="L15" s="14">
        <v>7316</v>
      </c>
      <c r="M15" s="14">
        <v>1978</v>
      </c>
      <c r="N15" s="14">
        <v>1260</v>
      </c>
      <c r="O15" s="12">
        <f t="shared" si="2"/>
        <v>66491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2</v>
      </c>
      <c r="D16" s="14">
        <v>2</v>
      </c>
      <c r="E16" s="14">
        <v>2</v>
      </c>
      <c r="F16" s="14">
        <v>6</v>
      </c>
      <c r="G16" s="14">
        <v>7</v>
      </c>
      <c r="H16" s="14">
        <v>4</v>
      </c>
      <c r="I16" s="14">
        <v>0</v>
      </c>
      <c r="J16" s="14">
        <v>6</v>
      </c>
      <c r="K16" s="14">
        <v>4</v>
      </c>
      <c r="L16" s="14">
        <v>3</v>
      </c>
      <c r="M16" s="14">
        <v>5</v>
      </c>
      <c r="N16" s="14">
        <v>2</v>
      </c>
      <c r="O16" s="12">
        <f t="shared" si="2"/>
        <v>50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18</v>
      </c>
      <c r="C17" s="14">
        <v>1</v>
      </c>
      <c r="D17" s="14">
        <v>3</v>
      </c>
      <c r="E17" s="14">
        <v>1</v>
      </c>
      <c r="F17" s="14">
        <v>2</v>
      </c>
      <c r="G17" s="14">
        <v>9</v>
      </c>
      <c r="H17" s="14">
        <v>3</v>
      </c>
      <c r="I17" s="14">
        <v>0</v>
      </c>
      <c r="J17" s="14">
        <v>9</v>
      </c>
      <c r="K17" s="14">
        <v>9</v>
      </c>
      <c r="L17" s="14">
        <v>8</v>
      </c>
      <c r="M17" s="14">
        <v>1</v>
      </c>
      <c r="N17" s="14">
        <v>0</v>
      </c>
      <c r="O17" s="12">
        <f t="shared" si="2"/>
        <v>64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69700</v>
      </c>
      <c r="C18" s="18">
        <f>C19+C20+C21</f>
        <v>40974</v>
      </c>
      <c r="D18" s="18">
        <f>D19+D20+D21</f>
        <v>43172</v>
      </c>
      <c r="E18" s="18">
        <f>E19+E20+E21</f>
        <v>7816</v>
      </c>
      <c r="F18" s="18">
        <f aca="true" t="shared" si="5" ref="F18:N18">F19+F20+F21</f>
        <v>39157</v>
      </c>
      <c r="G18" s="18">
        <f t="shared" si="5"/>
        <v>54628</v>
      </c>
      <c r="H18" s="18">
        <f>H19+H20+H21</f>
        <v>44815</v>
      </c>
      <c r="I18" s="18">
        <f>I19+I20+I21</f>
        <v>3718</v>
      </c>
      <c r="J18" s="18">
        <f>J19+J20+J21</f>
        <v>61072</v>
      </c>
      <c r="K18" s="18">
        <f>K19+K20+K21</f>
        <v>38333</v>
      </c>
      <c r="L18" s="18">
        <f>L19+L20+L21</f>
        <v>60298</v>
      </c>
      <c r="M18" s="18">
        <f t="shared" si="5"/>
        <v>19373</v>
      </c>
      <c r="N18" s="18">
        <f t="shared" si="5"/>
        <v>11420</v>
      </c>
      <c r="O18" s="12">
        <f aca="true" t="shared" si="6" ref="O18:O24">SUM(B18:N18)</f>
        <v>494476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39918</v>
      </c>
      <c r="C19" s="14">
        <v>25160</v>
      </c>
      <c r="D19" s="14">
        <v>24319</v>
      </c>
      <c r="E19" s="14">
        <v>4672</v>
      </c>
      <c r="F19" s="14">
        <v>22537</v>
      </c>
      <c r="G19" s="14">
        <v>33469</v>
      </c>
      <c r="H19" s="14">
        <v>27570</v>
      </c>
      <c r="I19" s="14">
        <v>2393</v>
      </c>
      <c r="J19" s="14">
        <v>35155</v>
      </c>
      <c r="K19" s="14">
        <v>21444</v>
      </c>
      <c r="L19" s="14">
        <v>32801</v>
      </c>
      <c r="M19" s="14">
        <v>10695</v>
      </c>
      <c r="N19" s="14">
        <v>6138</v>
      </c>
      <c r="O19" s="12">
        <f t="shared" si="6"/>
        <v>286271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27644</v>
      </c>
      <c r="C20" s="14">
        <v>14209</v>
      </c>
      <c r="D20" s="14">
        <v>17648</v>
      </c>
      <c r="E20" s="14">
        <v>2854</v>
      </c>
      <c r="F20" s="14">
        <v>15123</v>
      </c>
      <c r="G20" s="14">
        <v>18640</v>
      </c>
      <c r="H20" s="14">
        <v>15908</v>
      </c>
      <c r="I20" s="14">
        <v>1195</v>
      </c>
      <c r="J20" s="14">
        <v>24118</v>
      </c>
      <c r="K20" s="14">
        <v>15661</v>
      </c>
      <c r="L20" s="14">
        <v>25696</v>
      </c>
      <c r="M20" s="14">
        <v>8017</v>
      </c>
      <c r="N20" s="14">
        <v>4961</v>
      </c>
      <c r="O20" s="12">
        <f t="shared" si="6"/>
        <v>191674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2138</v>
      </c>
      <c r="C21" s="14">
        <v>1605</v>
      </c>
      <c r="D21" s="14">
        <v>1205</v>
      </c>
      <c r="E21" s="14">
        <v>290</v>
      </c>
      <c r="F21" s="14">
        <v>1497</v>
      </c>
      <c r="G21" s="14">
        <v>2519</v>
      </c>
      <c r="H21" s="14">
        <v>1337</v>
      </c>
      <c r="I21" s="14">
        <v>130</v>
      </c>
      <c r="J21" s="14">
        <v>1799</v>
      </c>
      <c r="K21" s="14">
        <v>1228</v>
      </c>
      <c r="L21" s="14">
        <v>1801</v>
      </c>
      <c r="M21" s="14">
        <v>661</v>
      </c>
      <c r="N21" s="14">
        <v>321</v>
      </c>
      <c r="O21" s="12">
        <f t="shared" si="6"/>
        <v>16531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84478</v>
      </c>
      <c r="C22" s="14">
        <f>C23+C24</f>
        <v>58732</v>
      </c>
      <c r="D22" s="14">
        <f>D23+D24</f>
        <v>71522</v>
      </c>
      <c r="E22" s="14">
        <f>E23+E24</f>
        <v>14601</v>
      </c>
      <c r="F22" s="14">
        <f aca="true" t="shared" si="7" ref="F22:N22">F23+F24</f>
        <v>62748</v>
      </c>
      <c r="G22" s="14">
        <f t="shared" si="7"/>
        <v>93424</v>
      </c>
      <c r="H22" s="14">
        <f>H23+H24</f>
        <v>60269</v>
      </c>
      <c r="I22" s="14">
        <f>I23+I24</f>
        <v>5519</v>
      </c>
      <c r="J22" s="14">
        <f>J23+J24</f>
        <v>63860</v>
      </c>
      <c r="K22" s="14">
        <f>K23+K24</f>
        <v>51649</v>
      </c>
      <c r="L22" s="14">
        <f>L23+L24</f>
        <v>50394</v>
      </c>
      <c r="M22" s="14">
        <f t="shared" si="7"/>
        <v>14808</v>
      </c>
      <c r="N22" s="14">
        <f t="shared" si="7"/>
        <v>8643</v>
      </c>
      <c r="O22" s="12">
        <f t="shared" si="6"/>
        <v>640647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50697</v>
      </c>
      <c r="C23" s="14">
        <v>39308</v>
      </c>
      <c r="D23" s="14">
        <v>44639</v>
      </c>
      <c r="E23" s="14">
        <v>9900</v>
      </c>
      <c r="F23" s="14">
        <v>40284</v>
      </c>
      <c r="G23" s="14">
        <v>63278</v>
      </c>
      <c r="H23" s="14">
        <v>41478</v>
      </c>
      <c r="I23" s="14">
        <v>4190</v>
      </c>
      <c r="J23" s="14">
        <v>40396</v>
      </c>
      <c r="K23" s="14">
        <v>33775</v>
      </c>
      <c r="L23" s="14">
        <v>32788</v>
      </c>
      <c r="M23" s="14">
        <v>9734</v>
      </c>
      <c r="N23" s="14">
        <v>5151</v>
      </c>
      <c r="O23" s="12">
        <f t="shared" si="6"/>
        <v>415618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33781</v>
      </c>
      <c r="C24" s="14">
        <v>19424</v>
      </c>
      <c r="D24" s="14">
        <v>26883</v>
      </c>
      <c r="E24" s="14">
        <v>4701</v>
      </c>
      <c r="F24" s="14">
        <v>22464</v>
      </c>
      <c r="G24" s="14">
        <v>30146</v>
      </c>
      <c r="H24" s="14">
        <v>18791</v>
      </c>
      <c r="I24" s="14">
        <v>1329</v>
      </c>
      <c r="J24" s="14">
        <v>23464</v>
      </c>
      <c r="K24" s="14">
        <v>17874</v>
      </c>
      <c r="L24" s="14">
        <v>17606</v>
      </c>
      <c r="M24" s="14">
        <v>5074</v>
      </c>
      <c r="N24" s="14">
        <v>3492</v>
      </c>
      <c r="O24" s="12">
        <f t="shared" si="6"/>
        <v>225029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676381.6364</v>
      </c>
      <c r="C28" s="56">
        <f aca="true" t="shared" si="8" ref="C28:N28">C29+C30</f>
        <v>485616.48949999997</v>
      </c>
      <c r="D28" s="56">
        <f t="shared" si="8"/>
        <v>516521.93080000003</v>
      </c>
      <c r="E28" s="56">
        <f t="shared" si="8"/>
        <v>131736.19879999998</v>
      </c>
      <c r="F28" s="56">
        <f t="shared" si="8"/>
        <v>492007.68</v>
      </c>
      <c r="G28" s="56">
        <f t="shared" si="8"/>
        <v>587924.2348999999</v>
      </c>
      <c r="H28" s="56">
        <f t="shared" si="8"/>
        <v>468457.0728</v>
      </c>
      <c r="I28" s="56">
        <f t="shared" si="8"/>
        <v>45392.9112</v>
      </c>
      <c r="J28" s="56">
        <f t="shared" si="8"/>
        <v>611442.1996</v>
      </c>
      <c r="K28" s="56">
        <f t="shared" si="8"/>
        <v>490792.9758</v>
      </c>
      <c r="L28" s="56">
        <f t="shared" si="8"/>
        <v>592178.6109999999</v>
      </c>
      <c r="M28" s="56">
        <f t="shared" si="8"/>
        <v>262231.8085</v>
      </c>
      <c r="N28" s="56">
        <f t="shared" si="8"/>
        <v>141172.14429999999</v>
      </c>
      <c r="O28" s="56">
        <f>SUM(B28:N28)</f>
        <v>5501855.893599999</v>
      </c>
      <c r="Q28" s="62"/>
    </row>
    <row r="29" spans="1:15" ht="18.75" customHeight="1">
      <c r="A29" s="54" t="s">
        <v>54</v>
      </c>
      <c r="B29" s="52">
        <f aca="true" t="shared" si="9" ref="B29:N29">B26*B7</f>
        <v>671731.0464</v>
      </c>
      <c r="C29" s="52">
        <f t="shared" si="9"/>
        <v>477993.3095</v>
      </c>
      <c r="D29" s="52">
        <f t="shared" si="9"/>
        <v>504966.52080000006</v>
      </c>
      <c r="E29" s="52">
        <f t="shared" si="9"/>
        <v>131736.19879999998</v>
      </c>
      <c r="F29" s="52">
        <f t="shared" si="9"/>
        <v>475156.56</v>
      </c>
      <c r="G29" s="52">
        <f t="shared" si="9"/>
        <v>583292.1549</v>
      </c>
      <c r="H29" s="52">
        <f t="shared" si="9"/>
        <v>464956.7028</v>
      </c>
      <c r="I29" s="52">
        <f t="shared" si="9"/>
        <v>45392.9112</v>
      </c>
      <c r="J29" s="52">
        <f t="shared" si="9"/>
        <v>593433.8296</v>
      </c>
      <c r="K29" s="52">
        <f t="shared" si="9"/>
        <v>472876.5258</v>
      </c>
      <c r="L29" s="52">
        <f t="shared" si="9"/>
        <v>576521.411</v>
      </c>
      <c r="M29" s="52">
        <f t="shared" si="9"/>
        <v>251235.2785</v>
      </c>
      <c r="N29" s="52">
        <f t="shared" si="9"/>
        <v>137851.7743</v>
      </c>
      <c r="O29" s="53">
        <f>SUM(B29:N29)</f>
        <v>5387144.2236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16851.12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3320.37</v>
      </c>
      <c r="O30" s="53">
        <f>SUM(B30:N30)</f>
        <v>114711.67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-69393.4</v>
      </c>
      <c r="C32" s="25">
        <f t="shared" si="10"/>
        <v>-62371.5</v>
      </c>
      <c r="D32" s="25">
        <f t="shared" si="10"/>
        <v>-53467.4</v>
      </c>
      <c r="E32" s="25">
        <f t="shared" si="10"/>
        <v>-9253.6</v>
      </c>
      <c r="F32" s="25">
        <f t="shared" si="10"/>
        <v>-43065.7</v>
      </c>
      <c r="G32" s="25">
        <f t="shared" si="10"/>
        <v>-73458.1</v>
      </c>
      <c r="H32" s="25">
        <f t="shared" si="10"/>
        <v>-63480.9</v>
      </c>
      <c r="I32" s="25">
        <f t="shared" si="10"/>
        <v>-8437.8</v>
      </c>
      <c r="J32" s="25">
        <f t="shared" si="10"/>
        <v>-47527.9</v>
      </c>
      <c r="K32" s="25">
        <f t="shared" si="10"/>
        <v>-52064.4</v>
      </c>
      <c r="L32" s="25">
        <f t="shared" si="10"/>
        <v>-45317.7</v>
      </c>
      <c r="M32" s="25">
        <f t="shared" si="10"/>
        <v>-22880.3</v>
      </c>
      <c r="N32" s="25">
        <f t="shared" si="10"/>
        <v>-16894.7</v>
      </c>
      <c r="O32" s="25">
        <f t="shared" si="10"/>
        <v>-567613.4</v>
      </c>
    </row>
    <row r="33" spans="1:15" ht="18.75" customHeight="1">
      <c r="A33" s="17" t="s">
        <v>95</v>
      </c>
      <c r="B33" s="26">
        <f>+B34</f>
        <v>-69393.4</v>
      </c>
      <c r="C33" s="26">
        <f aca="true" t="shared" si="11" ref="C33:O33">+C34</f>
        <v>-62371.5</v>
      </c>
      <c r="D33" s="26">
        <f t="shared" si="11"/>
        <v>-52967.4</v>
      </c>
      <c r="E33" s="26">
        <f t="shared" si="11"/>
        <v>-9253.6</v>
      </c>
      <c r="F33" s="26">
        <f t="shared" si="11"/>
        <v>-42565.7</v>
      </c>
      <c r="G33" s="26">
        <f t="shared" si="11"/>
        <v>-72958.1</v>
      </c>
      <c r="H33" s="26">
        <f t="shared" si="11"/>
        <v>-63480.9</v>
      </c>
      <c r="I33" s="26">
        <f t="shared" si="11"/>
        <v>-5250.3</v>
      </c>
      <c r="J33" s="26">
        <f t="shared" si="11"/>
        <v>-47527.9</v>
      </c>
      <c r="K33" s="26">
        <f t="shared" si="11"/>
        <v>-52064.4</v>
      </c>
      <c r="L33" s="26">
        <f t="shared" si="11"/>
        <v>-45317.7</v>
      </c>
      <c r="M33" s="26">
        <f t="shared" si="11"/>
        <v>-22880.3</v>
      </c>
      <c r="N33" s="26">
        <f t="shared" si="11"/>
        <v>-16894.7</v>
      </c>
      <c r="O33" s="26">
        <f t="shared" si="11"/>
        <v>-562925.9</v>
      </c>
    </row>
    <row r="34" spans="1:26" ht="18.75" customHeight="1">
      <c r="A34" s="13" t="s">
        <v>55</v>
      </c>
      <c r="B34" s="20">
        <f>ROUND(-B9*$D$3,2)</f>
        <v>-69393.4</v>
      </c>
      <c r="C34" s="20">
        <f>ROUND(-C9*$D$3,2)</f>
        <v>-62371.5</v>
      </c>
      <c r="D34" s="20">
        <f>ROUND(-D9*$D$3,2)</f>
        <v>-52967.4</v>
      </c>
      <c r="E34" s="20">
        <f>ROUND(-E9*$D$3,2)</f>
        <v>-9253.6</v>
      </c>
      <c r="F34" s="20">
        <f aca="true" t="shared" si="12" ref="F34:N34">ROUND(-F9*$D$3,2)</f>
        <v>-42565.7</v>
      </c>
      <c r="G34" s="20">
        <f t="shared" si="12"/>
        <v>-72958.1</v>
      </c>
      <c r="H34" s="20">
        <f t="shared" si="12"/>
        <v>-63480.9</v>
      </c>
      <c r="I34" s="20">
        <f>ROUND(-I9*$D$3,2)</f>
        <v>-5250.3</v>
      </c>
      <c r="J34" s="20">
        <f>ROUND(-J9*$D$3,2)</f>
        <v>-47527.9</v>
      </c>
      <c r="K34" s="20">
        <f>ROUND(-K9*$D$3,2)</f>
        <v>-52064.4</v>
      </c>
      <c r="L34" s="20">
        <f>ROUND(-L9*$D$3,2)</f>
        <v>-45317.7</v>
      </c>
      <c r="M34" s="20">
        <f t="shared" si="12"/>
        <v>-22880.3</v>
      </c>
      <c r="N34" s="20">
        <f t="shared" si="12"/>
        <v>-16894.7</v>
      </c>
      <c r="O34" s="44">
        <f aca="true" t="shared" si="13" ref="O34:O45">SUM(B34:N34)</f>
        <v>-562925.9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606988.2363999999</v>
      </c>
      <c r="C46" s="29">
        <f t="shared" si="15"/>
        <v>423244.98949999997</v>
      </c>
      <c r="D46" s="29">
        <f t="shared" si="15"/>
        <v>463054.5308</v>
      </c>
      <c r="E46" s="29">
        <f t="shared" si="15"/>
        <v>122482.59879999998</v>
      </c>
      <c r="F46" s="29">
        <f t="shared" si="15"/>
        <v>448941.98</v>
      </c>
      <c r="G46" s="29">
        <f t="shared" si="15"/>
        <v>514466.13489999995</v>
      </c>
      <c r="H46" s="29">
        <f t="shared" si="15"/>
        <v>404976.1728</v>
      </c>
      <c r="I46" s="29">
        <f t="shared" si="15"/>
        <v>36955.1112</v>
      </c>
      <c r="J46" s="29">
        <f t="shared" si="15"/>
        <v>563914.2996</v>
      </c>
      <c r="K46" s="29">
        <f t="shared" si="15"/>
        <v>438728.5758</v>
      </c>
      <c r="L46" s="29">
        <f t="shared" si="15"/>
        <v>546860.911</v>
      </c>
      <c r="M46" s="29">
        <f t="shared" si="15"/>
        <v>239351.5085</v>
      </c>
      <c r="N46" s="29">
        <f t="shared" si="15"/>
        <v>124277.44429999999</v>
      </c>
      <c r="O46" s="29">
        <f>SUM(B46:N46)</f>
        <v>4934242.4936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606988.24</v>
      </c>
      <c r="C49" s="35">
        <f aca="true" t="shared" si="16" ref="C49:N49">SUM(C50:C63)</f>
        <v>423244.99</v>
      </c>
      <c r="D49" s="35">
        <f t="shared" si="16"/>
        <v>463054.53</v>
      </c>
      <c r="E49" s="35">
        <f t="shared" si="16"/>
        <v>122482.6</v>
      </c>
      <c r="F49" s="35">
        <f t="shared" si="16"/>
        <v>448941.98</v>
      </c>
      <c r="G49" s="35">
        <f t="shared" si="16"/>
        <v>514466.13</v>
      </c>
      <c r="H49" s="35">
        <f t="shared" si="16"/>
        <v>404976.17</v>
      </c>
      <c r="I49" s="35">
        <f t="shared" si="16"/>
        <v>36955.11</v>
      </c>
      <c r="J49" s="35">
        <f t="shared" si="16"/>
        <v>563914.3</v>
      </c>
      <c r="K49" s="35">
        <f t="shared" si="16"/>
        <v>438728.58</v>
      </c>
      <c r="L49" s="35">
        <f t="shared" si="16"/>
        <v>546860.91</v>
      </c>
      <c r="M49" s="35">
        <f t="shared" si="16"/>
        <v>239351.51</v>
      </c>
      <c r="N49" s="35">
        <f t="shared" si="16"/>
        <v>124277.44</v>
      </c>
      <c r="O49" s="29">
        <f>SUM(O50:O63)</f>
        <v>4934242.49</v>
      </c>
      <c r="Q49" s="64"/>
    </row>
    <row r="50" spans="1:18" ht="18.75" customHeight="1">
      <c r="A50" s="17" t="s">
        <v>39</v>
      </c>
      <c r="B50" s="35">
        <v>111594.28</v>
      </c>
      <c r="C50" s="35">
        <v>116438.33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228032.61</v>
      </c>
      <c r="P50"/>
      <c r="Q50" s="64"/>
      <c r="R50" s="65"/>
    </row>
    <row r="51" spans="1:16" ht="18.75" customHeight="1">
      <c r="A51" s="17" t="s">
        <v>40</v>
      </c>
      <c r="B51" s="35">
        <v>495393.96</v>
      </c>
      <c r="C51" s="35">
        <v>306806.66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802200.62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463054.53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463054.53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122482.6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122482.6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448941.98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448941.98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514466.13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514466.13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404976.17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404976.17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36955.11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36955.11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563914.3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563914.3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438728.58</v>
      </c>
      <c r="L59" s="34">
        <v>0</v>
      </c>
      <c r="M59" s="34">
        <v>0</v>
      </c>
      <c r="N59" s="34">
        <v>0</v>
      </c>
      <c r="O59" s="29">
        <f t="shared" si="17"/>
        <v>438728.58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546860.91</v>
      </c>
      <c r="M60" s="34">
        <v>0</v>
      </c>
      <c r="N60" s="34">
        <v>0</v>
      </c>
      <c r="O60" s="26">
        <f t="shared" si="17"/>
        <v>546860.91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239351.51</v>
      </c>
      <c r="N61" s="34">
        <v>0</v>
      </c>
      <c r="O61" s="29">
        <f t="shared" si="17"/>
        <v>239351.51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124277.44</v>
      </c>
      <c r="O62" s="26">
        <f t="shared" si="17"/>
        <v>124277.44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2.4764403723323625</v>
      </c>
      <c r="C67" s="42">
        <v>2.614264329763808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2.1304900046853037</v>
      </c>
      <c r="C68" s="42">
        <v>2.1950999783648646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1.8562999999999998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2019-05-27T18:24:53Z</dcterms:modified>
  <cp:category/>
  <cp:version/>
  <cp:contentType/>
  <cp:contentStatus/>
</cp:coreProperties>
</file>