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<sst xmlns="http://schemas.openxmlformats.org/spreadsheetml/2006/main" count="99" uniqueCount="97">
  <si>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</si>
  <si>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</si>
  <si>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</si>
  <si>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</si>
  <si>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</si>
  <si>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</si>
  <si>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</si>
  <si>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</si>
  <si>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</si>
  <si>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</si>
  <si>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</si>
  <si>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</si>
  <si>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</si>
  <si>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</si>
  <si>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</si>
  <si>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</si>
  <si>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</si>
  <si>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</si>
  <si>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</si>
  <si>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</si>
  <si>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</si>
  <si>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</si>
  <si>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</si>
  <si>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</si>
  <si>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</si>
  <si>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</si>
  <si>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</si>
  <si>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</si>
  <si>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</si>
  <si>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</si>
  <si>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</si>
  <si>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</si>
  <si>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</si>
  <si>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</si>
  <si>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</si>
  <si>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</si>
  <si>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</si>
  <si>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</si>
  <si>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</si>
  <si>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</si>
  <si>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</si>
  <si>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</si>
  <si>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</si>
  <si>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</si>
  <si>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</si>
  <si>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</si>
  <si>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</si>
  <si>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</si>
  <si>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</si>
  <si>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</si>
  <si>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</si>
  <si>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</si>
  <si>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</si>
  <si>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</si>
  <si>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</si>
  <si>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</si>
  <si>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</si>
  <si>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</si>
  <si>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</si>
  <si>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</si>
  <si>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</si>
  <si>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</si>
  <si>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</si>
  <si>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</si>
  <si>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</si>
  <si>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</si>
  <si>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</si>
  <si>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</si>
  <si>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</si>
  <si>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</si>
  <si>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</si>
  <si>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</si>
  <si>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</si>
  <si>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</si>
  <si>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</si>
  <si>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</si>
  <si>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</si>
  <si>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</si>
  <si>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</si>
  <si>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</si>
  <si>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</si>
  <si>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</si>
  <si>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</si>
  <si>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</si>
  <si>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</si>
  <si>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</si>
  <si>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</si>
  <si>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</si>
  <si>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</si>
  <si>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</si>
  <si>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</si>
  <si>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</si>
  <si>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</si>
  <si>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</si>
  <si>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</si>
  <si>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</si>
  <si>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17/05/19 - VENCIMENTO 24/05/19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</si>
</sst>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471141</v>
      </c>
      <c r="C7" s="10">
        <f t="shared" si="0"/>
        <v>347949</v>
      </c>
      <c r="D7" s="10">
        <f t="shared" si="0"/>
        <v>362415</v>
      </c>
      <c r="E7" s="10">
        <f t="shared" si="0"/>
        <v>67185</v>
      </c>
      <c r="F7" s="10">
        <f t="shared" si="0"/>
        <v>323696</v>
      </c>
      <c r="G7" s="10">
        <f t="shared" si="0"/>
        <v>494088</v>
      </c>
      <c r="H7" s="10">
        <f t="shared" si="0"/>
        <v>341709</v>
      </c>
      <c r="I7" s="10">
        <f t="shared" si="0"/>
        <v>43336</v>
      </c>
      <c r="J7" s="10">
        <f t="shared" si="0"/>
        <v>415426</v>
      </c>
      <c r="K7" s="10">
        <f t="shared" si="0"/>
        <v>290546</v>
      </c>
      <c r="L7" s="10">
        <f t="shared" si="0"/>
        <v>340302</v>
      </c>
      <c r="M7" s="10">
        <f t="shared" si="0"/>
        <v>142711</v>
      </c>
      <c r="N7" s="10">
        <f t="shared" si="0"/>
        <v>95982</v>
      </c>
      <c r="O7" s="10">
        <f>+O8+O18+O22</f>
        <v>3736486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225616</v>
      </c>
      <c r="C8" s="12">
        <f t="shared" si="1"/>
        <v>176498</v>
      </c>
      <c r="D8" s="12">
        <f t="shared" si="1"/>
        <v>198043</v>
      </c>
      <c r="E8" s="12">
        <f t="shared" si="1"/>
        <v>33100</v>
      </c>
      <c r="F8" s="12">
        <f t="shared" si="1"/>
        <v>164266</v>
      </c>
      <c r="G8" s="12">
        <f t="shared" si="1"/>
        <v>258644</v>
      </c>
      <c r="H8" s="12">
        <f t="shared" si="1"/>
        <v>168275</v>
      </c>
      <c r="I8" s="12">
        <f t="shared" si="1"/>
        <v>22033</v>
      </c>
      <c r="J8" s="12">
        <f t="shared" si="1"/>
        <v>221857</v>
      </c>
      <c r="K8" s="12">
        <f t="shared" si="1"/>
        <v>147399</v>
      </c>
      <c r="L8" s="12">
        <f t="shared" si="1"/>
        <v>170468</v>
      </c>
      <c r="M8" s="12">
        <f t="shared" si="1"/>
        <v>80855</v>
      </c>
      <c r="N8" s="12">
        <f t="shared" si="1"/>
        <v>56484</v>
      </c>
      <c r="O8" s="12">
        <f>SUM(B8:N8)</f>
        <v>1923538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17946</v>
      </c>
      <c r="C9" s="14">
        <v>17724</v>
      </c>
      <c r="D9" s="14">
        <v>12286</v>
      </c>
      <c r="E9" s="14">
        <v>2356</v>
      </c>
      <c r="F9" s="14">
        <v>10869</v>
      </c>
      <c r="G9" s="14">
        <v>19283</v>
      </c>
      <c r="H9" s="14">
        <v>17346</v>
      </c>
      <c r="I9" s="14">
        <v>2341</v>
      </c>
      <c r="J9" s="14">
        <v>11921</v>
      </c>
      <c r="K9" s="14">
        <v>13769</v>
      </c>
      <c r="L9" s="14">
        <v>11300</v>
      </c>
      <c r="M9" s="14">
        <v>7420</v>
      </c>
      <c r="N9" s="14">
        <v>5428</v>
      </c>
      <c r="O9" s="12">
        <f aca="true" t="shared" si="2" ref="O9:O17">SUM(B9:N9)</f>
        <v>149989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197116</v>
      </c>
      <c r="C10" s="14">
        <f>C11+C12+C13</f>
        <v>150892</v>
      </c>
      <c r="D10" s="14">
        <f>D11+D12+D13</f>
        <v>176808</v>
      </c>
      <c r="E10" s="14">
        <f>E11+E12+E13</f>
        <v>29275</v>
      </c>
      <c r="F10" s="14">
        <f aca="true" t="shared" si="3" ref="F10:N10">F11+F12+F13</f>
        <v>145475</v>
      </c>
      <c r="G10" s="14">
        <f t="shared" si="3"/>
        <v>226272</v>
      </c>
      <c r="H10" s="14">
        <f>H11+H12+H13</f>
        <v>143675</v>
      </c>
      <c r="I10" s="14">
        <f>I11+I12+I13</f>
        <v>18654</v>
      </c>
      <c r="J10" s="14">
        <f>J11+J12+J13</f>
        <v>199294</v>
      </c>
      <c r="K10" s="14">
        <f>K11+K12+K13</f>
        <v>127045</v>
      </c>
      <c r="L10" s="14">
        <f>L11+L12+L13</f>
        <v>150425</v>
      </c>
      <c r="M10" s="14">
        <f t="shared" si="3"/>
        <v>70272</v>
      </c>
      <c r="N10" s="14">
        <f t="shared" si="3"/>
        <v>48994</v>
      </c>
      <c r="O10" s="12">
        <f t="shared" si="2"/>
        <v>1684197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86732</v>
      </c>
      <c r="C11" s="14">
        <v>67236</v>
      </c>
      <c r="D11" s="14">
        <v>76995</v>
      </c>
      <c r="E11" s="14">
        <v>12927</v>
      </c>
      <c r="F11" s="14">
        <v>62183</v>
      </c>
      <c r="G11" s="14">
        <v>98344</v>
      </c>
      <c r="H11" s="14">
        <v>65667</v>
      </c>
      <c r="I11" s="14">
        <v>8652</v>
      </c>
      <c r="J11" s="14">
        <v>90314</v>
      </c>
      <c r="K11" s="14">
        <v>56713</v>
      </c>
      <c r="L11" s="14">
        <v>66925</v>
      </c>
      <c r="M11" s="14">
        <v>30523</v>
      </c>
      <c r="N11" s="14">
        <v>20872</v>
      </c>
      <c r="O11" s="12">
        <f t="shared" si="2"/>
        <v>744083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100700</v>
      </c>
      <c r="C12" s="14">
        <v>72700</v>
      </c>
      <c r="D12" s="14">
        <v>92504</v>
      </c>
      <c r="E12" s="14">
        <v>14531</v>
      </c>
      <c r="F12" s="14">
        <v>74123</v>
      </c>
      <c r="G12" s="14">
        <v>112554</v>
      </c>
      <c r="H12" s="14">
        <v>69436</v>
      </c>
      <c r="I12" s="14">
        <v>8783</v>
      </c>
      <c r="J12" s="14">
        <v>100428</v>
      </c>
      <c r="K12" s="14">
        <v>63607</v>
      </c>
      <c r="L12" s="14">
        <v>76101</v>
      </c>
      <c r="M12" s="14">
        <v>35851</v>
      </c>
      <c r="N12" s="14">
        <v>25788</v>
      </c>
      <c r="O12" s="12">
        <f t="shared" si="2"/>
        <v>847106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9684</v>
      </c>
      <c r="C13" s="14">
        <v>10956</v>
      </c>
      <c r="D13" s="14">
        <v>7309</v>
      </c>
      <c r="E13" s="14">
        <v>1817</v>
      </c>
      <c r="F13" s="14">
        <v>9169</v>
      </c>
      <c r="G13" s="14">
        <v>15374</v>
      </c>
      <c r="H13" s="14">
        <v>8572</v>
      </c>
      <c r="I13" s="14">
        <v>1219</v>
      </c>
      <c r="J13" s="14">
        <v>8552</v>
      </c>
      <c r="K13" s="14">
        <v>6725</v>
      </c>
      <c r="L13" s="14">
        <v>7399</v>
      </c>
      <c r="M13" s="14">
        <v>3898</v>
      </c>
      <c r="N13" s="14">
        <v>2334</v>
      </c>
      <c r="O13" s="12">
        <f t="shared" si="2"/>
        <v>93008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10554</v>
      </c>
      <c r="C14" s="14">
        <f>C15+C16+C17</f>
        <v>7882</v>
      </c>
      <c r="D14" s="14">
        <f>D15+D16+D17</f>
        <v>8949</v>
      </c>
      <c r="E14" s="14">
        <f>E15+E16+E17</f>
        <v>1469</v>
      </c>
      <c r="F14" s="14">
        <f aca="true" t="shared" si="4" ref="F14:N14">F15+F16+F17</f>
        <v>7922</v>
      </c>
      <c r="G14" s="14">
        <f t="shared" si="4"/>
        <v>13089</v>
      </c>
      <c r="H14" s="14">
        <f>H15+H16+H17</f>
        <v>7254</v>
      </c>
      <c r="I14" s="14">
        <f>I15+I16+I17</f>
        <v>1038</v>
      </c>
      <c r="J14" s="14">
        <f>J15+J16+J17</f>
        <v>10642</v>
      </c>
      <c r="K14" s="14">
        <f>K15+K16+K17</f>
        <v>6585</v>
      </c>
      <c r="L14" s="14">
        <f>L15+L16+L17</f>
        <v>8743</v>
      </c>
      <c r="M14" s="14">
        <f t="shared" si="4"/>
        <v>3163</v>
      </c>
      <c r="N14" s="14">
        <f t="shared" si="4"/>
        <v>2062</v>
      </c>
      <c r="O14" s="12">
        <f t="shared" si="2"/>
        <v>89352</v>
      </c>
    </row>
    <row r="15" spans="1:26" ht="18.75" customHeight="1">
      <c r="A15" s="15" t="s">
        <v>13</v>
      </c>
      <c r="B15" s="14">
        <v>10525</v>
      </c>
      <c r="C15" s="14">
        <v>7872</v>
      </c>
      <c r="D15" s="14">
        <v>8942</v>
      </c>
      <c r="E15" s="14">
        <v>1467</v>
      </c>
      <c r="F15" s="14">
        <v>7915</v>
      </c>
      <c r="G15" s="14">
        <v>13067</v>
      </c>
      <c r="H15" s="14">
        <v>7239</v>
      </c>
      <c r="I15" s="14">
        <v>1038</v>
      </c>
      <c r="J15" s="14">
        <v>10630</v>
      </c>
      <c r="K15" s="14">
        <v>6569</v>
      </c>
      <c r="L15" s="14">
        <v>8737</v>
      </c>
      <c r="M15" s="14">
        <v>3154</v>
      </c>
      <c r="N15" s="14">
        <v>2058</v>
      </c>
      <c r="O15" s="12">
        <f t="shared" si="2"/>
        <v>89213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11</v>
      </c>
      <c r="C16" s="14">
        <v>8</v>
      </c>
      <c r="D16" s="14">
        <v>2</v>
      </c>
      <c r="E16" s="14">
        <v>1</v>
      </c>
      <c r="F16" s="14">
        <v>5</v>
      </c>
      <c r="G16" s="14">
        <v>7</v>
      </c>
      <c r="H16" s="14">
        <v>5</v>
      </c>
      <c r="I16" s="14">
        <v>0</v>
      </c>
      <c r="J16" s="14">
        <v>7</v>
      </c>
      <c r="K16" s="14">
        <v>10</v>
      </c>
      <c r="L16" s="14">
        <v>1</v>
      </c>
      <c r="M16" s="14">
        <v>6</v>
      </c>
      <c r="N16" s="14">
        <v>2</v>
      </c>
      <c r="O16" s="12">
        <f t="shared" si="2"/>
        <v>65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18</v>
      </c>
      <c r="C17" s="14">
        <v>2</v>
      </c>
      <c r="D17" s="14">
        <v>5</v>
      </c>
      <c r="E17" s="14">
        <v>1</v>
      </c>
      <c r="F17" s="14">
        <v>2</v>
      </c>
      <c r="G17" s="14">
        <v>15</v>
      </c>
      <c r="H17" s="14">
        <v>10</v>
      </c>
      <c r="I17" s="14">
        <v>0</v>
      </c>
      <c r="J17" s="14">
        <v>5</v>
      </c>
      <c r="K17" s="14">
        <v>6</v>
      </c>
      <c r="L17" s="14">
        <v>5</v>
      </c>
      <c r="M17" s="14">
        <v>3</v>
      </c>
      <c r="N17" s="14">
        <v>2</v>
      </c>
      <c r="O17" s="12">
        <f t="shared" si="2"/>
        <v>74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109652</v>
      </c>
      <c r="C18" s="18">
        <f>C19+C20+C21</f>
        <v>69311</v>
      </c>
      <c r="D18" s="18">
        <f>D19+D20+D21</f>
        <v>58866</v>
      </c>
      <c r="E18" s="18">
        <f>E19+E20+E21</f>
        <v>11633</v>
      </c>
      <c r="F18" s="18">
        <f aca="true" t="shared" si="5" ref="F18:N18">F19+F20+F21</f>
        <v>57529</v>
      </c>
      <c r="G18" s="18">
        <f t="shared" si="5"/>
        <v>85843</v>
      </c>
      <c r="H18" s="18">
        <f>H19+H20+H21</f>
        <v>73428</v>
      </c>
      <c r="I18" s="18">
        <f>I19+I20+I21</f>
        <v>8840</v>
      </c>
      <c r="J18" s="18">
        <f>J19+J20+J21</f>
        <v>91533</v>
      </c>
      <c r="K18" s="18">
        <f>K19+K20+K21</f>
        <v>60409</v>
      </c>
      <c r="L18" s="18">
        <f>L19+L20+L21</f>
        <v>88924</v>
      </c>
      <c r="M18" s="18">
        <f t="shared" si="5"/>
        <v>34929</v>
      </c>
      <c r="N18" s="18">
        <f t="shared" si="5"/>
        <v>21822</v>
      </c>
      <c r="O18" s="12">
        <f aca="true" t="shared" si="6" ref="O18:O24">SUM(B18:N18)</f>
        <v>772719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64662</v>
      </c>
      <c r="C19" s="14">
        <v>42916</v>
      </c>
      <c r="D19" s="14">
        <v>36149</v>
      </c>
      <c r="E19" s="14">
        <v>7335</v>
      </c>
      <c r="F19" s="14">
        <v>34520</v>
      </c>
      <c r="G19" s="14">
        <v>55197</v>
      </c>
      <c r="H19" s="14">
        <v>46297</v>
      </c>
      <c r="I19" s="14">
        <v>5911</v>
      </c>
      <c r="J19" s="14">
        <v>54917</v>
      </c>
      <c r="K19" s="14">
        <v>35398</v>
      </c>
      <c r="L19" s="14">
        <v>51878</v>
      </c>
      <c r="M19" s="14">
        <v>20697</v>
      </c>
      <c r="N19" s="14">
        <v>12764</v>
      </c>
      <c r="O19" s="12">
        <f t="shared" si="6"/>
        <v>468641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40287</v>
      </c>
      <c r="C20" s="14">
        <v>22390</v>
      </c>
      <c r="D20" s="14">
        <v>20375</v>
      </c>
      <c r="E20" s="14">
        <v>3677</v>
      </c>
      <c r="F20" s="14">
        <v>19754</v>
      </c>
      <c r="G20" s="14">
        <v>25398</v>
      </c>
      <c r="H20" s="14">
        <v>23944</v>
      </c>
      <c r="I20" s="14">
        <v>2549</v>
      </c>
      <c r="J20" s="14">
        <v>32687</v>
      </c>
      <c r="K20" s="14">
        <v>22388</v>
      </c>
      <c r="L20" s="14">
        <v>33448</v>
      </c>
      <c r="M20" s="14">
        <v>12627</v>
      </c>
      <c r="N20" s="14">
        <v>8193</v>
      </c>
      <c r="O20" s="12">
        <f t="shared" si="6"/>
        <v>267717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4703</v>
      </c>
      <c r="C21" s="14">
        <v>4005</v>
      </c>
      <c r="D21" s="14">
        <v>2342</v>
      </c>
      <c r="E21" s="14">
        <v>621</v>
      </c>
      <c r="F21" s="14">
        <v>3255</v>
      </c>
      <c r="G21" s="14">
        <v>5248</v>
      </c>
      <c r="H21" s="14">
        <v>3187</v>
      </c>
      <c r="I21" s="14">
        <v>380</v>
      </c>
      <c r="J21" s="14">
        <v>3929</v>
      </c>
      <c r="K21" s="14">
        <v>2623</v>
      </c>
      <c r="L21" s="14">
        <v>3598</v>
      </c>
      <c r="M21" s="14">
        <v>1605</v>
      </c>
      <c r="N21" s="14">
        <v>865</v>
      </c>
      <c r="O21" s="12">
        <f t="shared" si="6"/>
        <v>36361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135873</v>
      </c>
      <c r="C22" s="14">
        <f>C23+C24</f>
        <v>102140</v>
      </c>
      <c r="D22" s="14">
        <f>D23+D24</f>
        <v>105506</v>
      </c>
      <c r="E22" s="14">
        <f>E23+E24</f>
        <v>22452</v>
      </c>
      <c r="F22" s="14">
        <f aca="true" t="shared" si="7" ref="F22:N22">F23+F24</f>
        <v>101901</v>
      </c>
      <c r="G22" s="14">
        <f t="shared" si="7"/>
        <v>149601</v>
      </c>
      <c r="H22" s="14">
        <f>H23+H24</f>
        <v>100006</v>
      </c>
      <c r="I22" s="14">
        <f>I23+I24</f>
        <v>12463</v>
      </c>
      <c r="J22" s="14">
        <f>J23+J24</f>
        <v>102036</v>
      </c>
      <c r="K22" s="14">
        <f>K23+K24</f>
        <v>82738</v>
      </c>
      <c r="L22" s="14">
        <f>L23+L24</f>
        <v>80910</v>
      </c>
      <c r="M22" s="14">
        <f t="shared" si="7"/>
        <v>26927</v>
      </c>
      <c r="N22" s="14">
        <f t="shared" si="7"/>
        <v>17676</v>
      </c>
      <c r="O22" s="12">
        <f t="shared" si="6"/>
        <v>1040229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73118</v>
      </c>
      <c r="C23" s="14">
        <v>61332</v>
      </c>
      <c r="D23" s="14">
        <v>61047</v>
      </c>
      <c r="E23" s="14">
        <v>13908</v>
      </c>
      <c r="F23" s="14">
        <v>58502</v>
      </c>
      <c r="G23" s="14">
        <v>91920</v>
      </c>
      <c r="H23" s="14">
        <v>62378</v>
      </c>
      <c r="I23" s="14">
        <v>8739</v>
      </c>
      <c r="J23" s="14">
        <v>58633</v>
      </c>
      <c r="K23" s="14">
        <v>49897</v>
      </c>
      <c r="L23" s="14">
        <v>47264</v>
      </c>
      <c r="M23" s="14">
        <v>15759</v>
      </c>
      <c r="N23" s="14">
        <v>9160</v>
      </c>
      <c r="O23" s="12">
        <f t="shared" si="6"/>
        <v>611657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62755</v>
      </c>
      <c r="C24" s="14">
        <v>40808</v>
      </c>
      <c r="D24" s="14">
        <v>44459</v>
      </c>
      <c r="E24" s="14">
        <v>8544</v>
      </c>
      <c r="F24" s="14">
        <v>43399</v>
      </c>
      <c r="G24" s="14">
        <v>57681</v>
      </c>
      <c r="H24" s="14">
        <v>37628</v>
      </c>
      <c r="I24" s="14">
        <v>3724</v>
      </c>
      <c r="J24" s="14">
        <v>43403</v>
      </c>
      <c r="K24" s="14">
        <v>32841</v>
      </c>
      <c r="L24" s="14">
        <v>33646</v>
      </c>
      <c r="M24" s="14">
        <v>11168</v>
      </c>
      <c r="N24" s="14">
        <v>8516</v>
      </c>
      <c r="O24" s="12">
        <f t="shared" si="6"/>
        <v>428572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1034376.3596</v>
      </c>
      <c r="C28" s="56">
        <f aca="true" t="shared" si="8" ref="C28:N28">C29+C30</f>
        <v>807244.7768999999</v>
      </c>
      <c r="D28" s="56">
        <f t="shared" si="8"/>
        <v>722142.5005000001</v>
      </c>
      <c r="E28" s="56">
        <f t="shared" si="8"/>
        <v>198820.5705</v>
      </c>
      <c r="F28" s="56">
        <f t="shared" si="8"/>
        <v>745652.664</v>
      </c>
      <c r="G28" s="56">
        <f t="shared" si="8"/>
        <v>921807.6344</v>
      </c>
      <c r="H28" s="56">
        <f t="shared" si="8"/>
        <v>744188.7984000001</v>
      </c>
      <c r="I28" s="56">
        <f t="shared" si="8"/>
        <v>102927.33360000001</v>
      </c>
      <c r="J28" s="56">
        <f t="shared" si="8"/>
        <v>920895.2384</v>
      </c>
      <c r="K28" s="56">
        <f t="shared" si="8"/>
        <v>739807.0415999999</v>
      </c>
      <c r="L28" s="56">
        <f t="shared" si="8"/>
        <v>843067.4828</v>
      </c>
      <c r="M28" s="56">
        <f t="shared" si="8"/>
        <v>448619.8115</v>
      </c>
      <c r="N28" s="56">
        <f t="shared" si="8"/>
        <v>255090.7542</v>
      </c>
      <c r="O28" s="56">
        <f>SUM(B28:N28)</f>
        <v>8484640.966400001</v>
      </c>
      <c r="Q28" s="62"/>
    </row>
    <row r="29" spans="1:15" ht="18.75" customHeight="1">
      <c r="A29" s="54" t="s">
        <v>54</v>
      </c>
      <c r="B29" s="52">
        <f aca="true" t="shared" si="9" ref="B29:N29">B26*B7</f>
        <v>1029725.7696</v>
      </c>
      <c r="C29" s="52">
        <f t="shared" si="9"/>
        <v>799621.5968999999</v>
      </c>
      <c r="D29" s="52">
        <f t="shared" si="9"/>
        <v>710587.0905</v>
      </c>
      <c r="E29" s="52">
        <f t="shared" si="9"/>
        <v>198820.5705</v>
      </c>
      <c r="F29" s="52">
        <f t="shared" si="9"/>
        <v>728801.544</v>
      </c>
      <c r="G29" s="52">
        <f t="shared" si="9"/>
        <v>917175.5544</v>
      </c>
      <c r="H29" s="52">
        <f t="shared" si="9"/>
        <v>740688.4284000001</v>
      </c>
      <c r="I29" s="52">
        <f t="shared" si="9"/>
        <v>102927.33360000001</v>
      </c>
      <c r="J29" s="52">
        <f t="shared" si="9"/>
        <v>902886.8684</v>
      </c>
      <c r="K29" s="52">
        <f t="shared" si="9"/>
        <v>721890.5915999999</v>
      </c>
      <c r="L29" s="52">
        <f t="shared" si="9"/>
        <v>827410.2828</v>
      </c>
      <c r="M29" s="52">
        <f t="shared" si="9"/>
        <v>437623.2815</v>
      </c>
      <c r="N29" s="52">
        <f t="shared" si="9"/>
        <v>251770.3842</v>
      </c>
      <c r="O29" s="53">
        <f>SUM(B29:N29)</f>
        <v>8369929.2963999985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3320.37</v>
      </c>
      <c r="O30" s="53">
        <f>SUM(B30:N30)</f>
        <v>114711.67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-101548.8</v>
      </c>
      <c r="C32" s="25">
        <f t="shared" si="10"/>
        <v>-97111.2</v>
      </c>
      <c r="D32" s="25">
        <f t="shared" si="10"/>
        <v>-118789.81000000001</v>
      </c>
      <c r="E32" s="25">
        <f t="shared" si="10"/>
        <v>-38361.49</v>
      </c>
      <c r="F32" s="25">
        <f t="shared" si="10"/>
        <v>-65933.17</v>
      </c>
      <c r="G32" s="25">
        <f t="shared" si="10"/>
        <v>-100793.34999999999</v>
      </c>
      <c r="H32" s="25">
        <f t="shared" si="10"/>
        <v>-96405.65</v>
      </c>
      <c r="I32" s="25">
        <f t="shared" si="10"/>
        <v>-83155.09</v>
      </c>
      <c r="J32" s="25">
        <f t="shared" si="10"/>
        <v>-85168.16</v>
      </c>
      <c r="K32" s="25">
        <f t="shared" si="10"/>
        <v>-72178.7</v>
      </c>
      <c r="L32" s="25">
        <f t="shared" si="10"/>
        <v>-76313.95999999999</v>
      </c>
      <c r="M32" s="25">
        <f t="shared" si="10"/>
        <v>-49920.729999999996</v>
      </c>
      <c r="N32" s="25">
        <f t="shared" si="10"/>
        <v>-26874.24</v>
      </c>
      <c r="O32" s="25">
        <f t="shared" si="10"/>
        <v>-1012554.35</v>
      </c>
    </row>
    <row r="33" spans="1:15" ht="18.75" customHeight="1">
      <c r="A33" s="17" t="s">
        <v>95</v>
      </c>
      <c r="B33" s="26">
        <f>+B34</f>
        <v>-77167.8</v>
      </c>
      <c r="C33" s="26">
        <f aca="true" t="shared" si="11" ref="C33:O33">+C34</f>
        <v>-76213.2</v>
      </c>
      <c r="D33" s="26">
        <f t="shared" si="11"/>
        <v>-52829.8</v>
      </c>
      <c r="E33" s="26">
        <f t="shared" si="11"/>
        <v>-10130.8</v>
      </c>
      <c r="F33" s="26">
        <f t="shared" si="11"/>
        <v>-46736.7</v>
      </c>
      <c r="G33" s="26">
        <f t="shared" si="11"/>
        <v>-82916.9</v>
      </c>
      <c r="H33" s="26">
        <f t="shared" si="11"/>
        <v>-74587.8</v>
      </c>
      <c r="I33" s="26">
        <f t="shared" si="11"/>
        <v>-10066.3</v>
      </c>
      <c r="J33" s="26">
        <f t="shared" si="11"/>
        <v>-51260.3</v>
      </c>
      <c r="K33" s="26">
        <f t="shared" si="11"/>
        <v>-59206.7</v>
      </c>
      <c r="L33" s="26">
        <f t="shared" si="11"/>
        <v>-48590</v>
      </c>
      <c r="M33" s="26">
        <f t="shared" si="11"/>
        <v>-31906</v>
      </c>
      <c r="N33" s="26">
        <f t="shared" si="11"/>
        <v>-23340.4</v>
      </c>
      <c r="O33" s="26">
        <f t="shared" si="11"/>
        <v>-644952.7</v>
      </c>
    </row>
    <row r="34" spans="1:26" ht="18.75" customHeight="1">
      <c r="A34" s="13" t="s">
        <v>55</v>
      </c>
      <c r="B34" s="20">
        <f>ROUND(-B9*$D$3,2)</f>
        <v>-77167.8</v>
      </c>
      <c r="C34" s="20">
        <f>ROUND(-C9*$D$3,2)</f>
        <v>-76213.2</v>
      </c>
      <c r="D34" s="20">
        <f>ROUND(-D9*$D$3,2)</f>
        <v>-52829.8</v>
      </c>
      <c r="E34" s="20">
        <f>ROUND(-E9*$D$3,2)</f>
        <v>-10130.8</v>
      </c>
      <c r="F34" s="20">
        <f aca="true" t="shared" si="12" ref="F34:N34">ROUND(-F9*$D$3,2)</f>
        <v>-46736.7</v>
      </c>
      <c r="G34" s="20">
        <f t="shared" si="12"/>
        <v>-82916.9</v>
      </c>
      <c r="H34" s="20">
        <f t="shared" si="12"/>
        <v>-74587.8</v>
      </c>
      <c r="I34" s="20">
        <f>ROUND(-I9*$D$3,2)</f>
        <v>-10066.3</v>
      </c>
      <c r="J34" s="20">
        <f>ROUND(-J9*$D$3,2)</f>
        <v>-51260.3</v>
      </c>
      <c r="K34" s="20">
        <f>ROUND(-K9*$D$3,2)</f>
        <v>-59206.7</v>
      </c>
      <c r="L34" s="20">
        <f>ROUND(-L9*$D$3,2)</f>
        <v>-48590</v>
      </c>
      <c r="M34" s="20">
        <f t="shared" si="12"/>
        <v>-31906</v>
      </c>
      <c r="N34" s="20">
        <f t="shared" si="12"/>
        <v>-23340.4</v>
      </c>
      <c r="O34" s="44">
        <f aca="true" t="shared" si="13" ref="O34:O45">SUM(B34:N34)</f>
        <v>-644952.7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-24381</v>
      </c>
      <c r="C35" s="26">
        <f t="shared" si="14"/>
        <v>-20898</v>
      </c>
      <c r="D35" s="26">
        <f t="shared" si="14"/>
        <v>-65960.01000000001</v>
      </c>
      <c r="E35" s="26">
        <f t="shared" si="14"/>
        <v>-28230.69</v>
      </c>
      <c r="F35" s="26">
        <f t="shared" si="14"/>
        <v>-19196.47</v>
      </c>
      <c r="G35" s="26">
        <f t="shared" si="14"/>
        <v>-17876.45</v>
      </c>
      <c r="H35" s="26">
        <f t="shared" si="14"/>
        <v>-21817.85</v>
      </c>
      <c r="I35" s="26">
        <f t="shared" si="14"/>
        <v>-73088.79</v>
      </c>
      <c r="J35" s="26">
        <f t="shared" si="14"/>
        <v>-33907.86</v>
      </c>
      <c r="K35" s="26">
        <f t="shared" si="14"/>
        <v>-12972</v>
      </c>
      <c r="L35" s="26">
        <f>SUM(L36:L41)</f>
        <v>-27723.96</v>
      </c>
      <c r="M35" s="26">
        <f>SUM(M36:M41)</f>
        <v>-18014.73</v>
      </c>
      <c r="N35" s="26">
        <f>SUM(N36:N41)</f>
        <v>-3533.84</v>
      </c>
      <c r="O35" s="26">
        <f t="shared" si="13"/>
        <v>-367601.65</v>
      </c>
    </row>
    <row r="36" spans="1:26" ht="18.75" customHeight="1">
      <c r="A36" s="13" t="s">
        <v>57</v>
      </c>
      <c r="B36" s="24">
        <v>-24381</v>
      </c>
      <c r="C36" s="24">
        <v>-20898</v>
      </c>
      <c r="D36" s="24">
        <v>-65460.01</v>
      </c>
      <c r="E36" s="24">
        <v>-28230.69</v>
      </c>
      <c r="F36" s="24">
        <v>-18696.47</v>
      </c>
      <c r="G36" s="24">
        <v>-17376.45</v>
      </c>
      <c r="H36" s="24">
        <v>-21817.85</v>
      </c>
      <c r="I36" s="24">
        <v>-69901.29</v>
      </c>
      <c r="J36" s="24">
        <v>-33907.86</v>
      </c>
      <c r="K36" s="24">
        <v>-12972</v>
      </c>
      <c r="L36" s="24">
        <v>-27723.96</v>
      </c>
      <c r="M36" s="24">
        <v>-18014.73</v>
      </c>
      <c r="N36" s="24">
        <v>-3533.84</v>
      </c>
      <c r="O36" s="24">
        <f t="shared" si="13"/>
        <v>-362914.15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932827.5595999999</v>
      </c>
      <c r="C46" s="29">
        <f t="shared" si="15"/>
        <v>710133.5769</v>
      </c>
      <c r="D46" s="29">
        <f t="shared" si="15"/>
        <v>603352.6905</v>
      </c>
      <c r="E46" s="29">
        <f t="shared" si="15"/>
        <v>160459.0805</v>
      </c>
      <c r="F46" s="29">
        <f t="shared" si="15"/>
        <v>679719.494</v>
      </c>
      <c r="G46" s="29">
        <f t="shared" si="15"/>
        <v>821014.2844</v>
      </c>
      <c r="H46" s="29">
        <f t="shared" si="15"/>
        <v>647783.1484000001</v>
      </c>
      <c r="I46" s="29">
        <f t="shared" si="15"/>
        <v>19772.243600000016</v>
      </c>
      <c r="J46" s="29">
        <f t="shared" si="15"/>
        <v>835727.0784</v>
      </c>
      <c r="K46" s="29">
        <f t="shared" si="15"/>
        <v>667628.3415999999</v>
      </c>
      <c r="L46" s="29">
        <f t="shared" si="15"/>
        <v>766753.5228</v>
      </c>
      <c r="M46" s="29">
        <f t="shared" si="15"/>
        <v>398699.08150000003</v>
      </c>
      <c r="N46" s="29">
        <f t="shared" si="15"/>
        <v>228216.5142</v>
      </c>
      <c r="O46" s="29">
        <f>SUM(B46:N46)</f>
        <v>7472086.616400001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932827.55</v>
      </c>
      <c r="C49" s="35">
        <f aca="true" t="shared" si="16" ref="C49:N49">SUM(C50:C63)</f>
        <v>710133.5800000001</v>
      </c>
      <c r="D49" s="35">
        <f t="shared" si="16"/>
        <v>603352.69</v>
      </c>
      <c r="E49" s="35">
        <f t="shared" si="16"/>
        <v>160459.08</v>
      </c>
      <c r="F49" s="35">
        <f t="shared" si="16"/>
        <v>679719.49</v>
      </c>
      <c r="G49" s="35">
        <f t="shared" si="16"/>
        <v>821014.28</v>
      </c>
      <c r="H49" s="35">
        <f t="shared" si="16"/>
        <v>647783.15</v>
      </c>
      <c r="I49" s="35">
        <f t="shared" si="16"/>
        <v>19772.24</v>
      </c>
      <c r="J49" s="35">
        <f t="shared" si="16"/>
        <v>835727.08</v>
      </c>
      <c r="K49" s="35">
        <f t="shared" si="16"/>
        <v>667628.34</v>
      </c>
      <c r="L49" s="35">
        <f t="shared" si="16"/>
        <v>766753.52</v>
      </c>
      <c r="M49" s="35">
        <f t="shared" si="16"/>
        <v>398699.08</v>
      </c>
      <c r="N49" s="35">
        <f t="shared" si="16"/>
        <v>228216.51</v>
      </c>
      <c r="O49" s="29">
        <f>SUM(O50:O63)</f>
        <v>7472086.590000002</v>
      </c>
      <c r="Q49" s="64"/>
    </row>
    <row r="50" spans="1:18" ht="18.75" customHeight="1">
      <c r="A50" s="17" t="s">
        <v>39</v>
      </c>
      <c r="B50" s="35">
        <v>182159.05</v>
      </c>
      <c r="C50" s="35">
        <v>192116.26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374275.31</v>
      </c>
      <c r="P50"/>
      <c r="Q50" s="64"/>
      <c r="R50" s="65"/>
    </row>
    <row r="51" spans="1:16" ht="18.75" customHeight="1">
      <c r="A51" s="17" t="s">
        <v>40</v>
      </c>
      <c r="B51" s="35">
        <v>750668.5</v>
      </c>
      <c r="C51" s="35">
        <v>518017.32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1268685.82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603352.69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603352.69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160459.08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160459.08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679719.49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679719.49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821014.28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821014.28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647783.15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647783.15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19772.24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19772.24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835727.08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835727.08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667628.34</v>
      </c>
      <c r="L59" s="34">
        <v>0</v>
      </c>
      <c r="M59" s="34">
        <v>0</v>
      </c>
      <c r="N59" s="34">
        <v>0</v>
      </c>
      <c r="O59" s="29">
        <f t="shared" si="17"/>
        <v>667628.34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766753.52</v>
      </c>
      <c r="M60" s="34">
        <v>0</v>
      </c>
      <c r="N60" s="34">
        <v>0</v>
      </c>
      <c r="O60" s="26">
        <f t="shared" si="17"/>
        <v>766753.52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398699.08</v>
      </c>
      <c r="N61" s="34">
        <v>0</v>
      </c>
      <c r="O61" s="29">
        <f t="shared" si="17"/>
        <v>398699.08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228216.51</v>
      </c>
      <c r="O62" s="26">
        <f t="shared" si="17"/>
        <v>228216.51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2.4581890667150943</v>
      </c>
      <c r="C67" s="42">
        <v>2.6290567241873326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2.130490001931481</v>
      </c>
      <c r="C68" s="42">
        <v>2.195100000287398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2019-05-24T19:37:05Z</dcterms:modified>
  <cp:category/>
  <cp:version/>
  <cp:contentType/>
  <cp:contentStatus/>
</cp:coreProperties>
</file>