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<sst xmlns="http://schemas.openxmlformats.org/spreadsheetml/2006/main" count="99" uniqueCount="97">
  <si>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</si>
  <si>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</si>
  <si>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</si>
  <si>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</si>
  <si>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</si>
  <si>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</si>
  <si>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</si>
  <si>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</si>
  <si>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</si>
  <si>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</si>
  <si>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</si>
  <si>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</si>
  <si>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</si>
  <si>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</si>
  <si>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</si>
  <si>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</si>
  <si>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</si>
  <si>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</si>
  <si>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</si>
  <si>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</si>
  <si>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</si>
  <si>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</si>
  <si>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</si>
  <si>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</si>
  <si>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</si>
  <si>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</si>
  <si>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</si>
  <si>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</si>
  <si>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</si>
  <si>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</si>
  <si>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</si>
  <si>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</si>
  <si>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</si>
  <si>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</si>
  <si>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</si>
  <si>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</si>
  <si>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</si>
  <si>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</si>
  <si>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</si>
  <si>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</si>
  <si>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</si>
  <si>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</si>
  <si>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</si>
  <si>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</si>
  <si>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</si>
  <si>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</si>
  <si>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</si>
  <si>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</si>
  <si>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</si>
  <si>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</si>
  <si>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</si>
  <si>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</si>
  <si>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</si>
  <si>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</si>
  <si>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</si>
  <si>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</si>
  <si>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</si>
  <si>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</si>
  <si>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</si>
  <si>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</si>
  <si>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</si>
  <si>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</si>
  <si>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</si>
  <si>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</si>
  <si>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</si>
  <si>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</si>
  <si>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</si>
  <si>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</si>
  <si>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</si>
  <si>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</si>
  <si>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</si>
  <si>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</si>
  <si>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</si>
  <si>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</si>
  <si>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</si>
  <si>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</si>
  <si>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</si>
  <si>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</si>
  <si>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</si>
  <si>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</si>
  <si>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</si>
  <si>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</si>
  <si>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</si>
  <si>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</si>
  <si>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</si>
  <si>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</si>
  <si>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</si>
  <si>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</si>
  <si>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</si>
  <si>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</si>
  <si>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</si>
  <si>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</si>
  <si>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</si>
  <si>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</si>
  <si>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</si>
  <si>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</si>
  <si>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13/05/19 - VENCIMENTO 20/05/19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</si>
</sst>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484361</v>
      </c>
      <c r="C7" s="10">
        <f t="shared" si="0"/>
        <v>360251</v>
      </c>
      <c r="D7" s="10">
        <f t="shared" si="0"/>
        <v>362271</v>
      </c>
      <c r="E7" s="10">
        <f t="shared" si="0"/>
        <v>68180</v>
      </c>
      <c r="F7" s="10">
        <f t="shared" si="0"/>
        <v>324987</v>
      </c>
      <c r="G7" s="10">
        <f t="shared" si="0"/>
        <v>475937</v>
      </c>
      <c r="H7" s="10">
        <f t="shared" si="0"/>
        <v>318409</v>
      </c>
      <c r="I7" s="10">
        <f t="shared" si="0"/>
        <v>43312</v>
      </c>
      <c r="J7" s="10">
        <f t="shared" si="0"/>
        <v>417643</v>
      </c>
      <c r="K7" s="10">
        <f t="shared" si="0"/>
        <v>296462</v>
      </c>
      <c r="L7" s="10">
        <f t="shared" si="0"/>
        <v>345415</v>
      </c>
      <c r="M7" s="10">
        <f t="shared" si="0"/>
        <v>144255</v>
      </c>
      <c r="N7" s="10">
        <f t="shared" si="0"/>
        <v>95810</v>
      </c>
      <c r="O7" s="10">
        <f>+O8+O18+O22</f>
        <v>3737293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226365</v>
      </c>
      <c r="C8" s="12">
        <f t="shared" si="1"/>
        <v>179100</v>
      </c>
      <c r="D8" s="12">
        <f t="shared" si="1"/>
        <v>195555</v>
      </c>
      <c r="E8" s="12">
        <f t="shared" si="1"/>
        <v>32765</v>
      </c>
      <c r="F8" s="12">
        <f t="shared" si="1"/>
        <v>162896</v>
      </c>
      <c r="G8" s="12">
        <f t="shared" si="1"/>
        <v>245312</v>
      </c>
      <c r="H8" s="12">
        <f t="shared" si="1"/>
        <v>155464</v>
      </c>
      <c r="I8" s="12">
        <f t="shared" si="1"/>
        <v>21821</v>
      </c>
      <c r="J8" s="12">
        <f t="shared" si="1"/>
        <v>219068</v>
      </c>
      <c r="K8" s="12">
        <f t="shared" si="1"/>
        <v>147871</v>
      </c>
      <c r="L8" s="12">
        <f t="shared" si="1"/>
        <v>172122</v>
      </c>
      <c r="M8" s="12">
        <f t="shared" si="1"/>
        <v>80536</v>
      </c>
      <c r="N8" s="12">
        <f t="shared" si="1"/>
        <v>55861</v>
      </c>
      <c r="O8" s="12">
        <f>SUM(B8:N8)</f>
        <v>1894736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19880</v>
      </c>
      <c r="C9" s="14">
        <v>19463</v>
      </c>
      <c r="D9" s="14">
        <v>13644</v>
      </c>
      <c r="E9" s="14">
        <v>2783</v>
      </c>
      <c r="F9" s="14">
        <v>12047</v>
      </c>
      <c r="G9" s="14">
        <v>19895</v>
      </c>
      <c r="H9" s="14">
        <v>17034</v>
      </c>
      <c r="I9" s="14">
        <v>2295</v>
      </c>
      <c r="J9" s="14">
        <v>13290</v>
      </c>
      <c r="K9" s="14">
        <v>15502</v>
      </c>
      <c r="L9" s="14">
        <v>12543</v>
      </c>
      <c r="M9" s="14">
        <v>8043</v>
      </c>
      <c r="N9" s="14">
        <v>5964</v>
      </c>
      <c r="O9" s="12">
        <f aca="true" t="shared" si="2" ref="O9:O17">SUM(B9:N9)</f>
        <v>162383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196065</v>
      </c>
      <c r="C10" s="14">
        <f>C11+C12+C13</f>
        <v>151847</v>
      </c>
      <c r="D10" s="14">
        <f>D11+D12+D13</f>
        <v>173131</v>
      </c>
      <c r="E10" s="14">
        <f>E11+E12+E13</f>
        <v>28590</v>
      </c>
      <c r="F10" s="14">
        <f aca="true" t="shared" si="3" ref="F10:N10">F11+F12+F13</f>
        <v>143353</v>
      </c>
      <c r="G10" s="14">
        <f t="shared" si="3"/>
        <v>213172</v>
      </c>
      <c r="H10" s="14">
        <f>H11+H12+H13</f>
        <v>131812</v>
      </c>
      <c r="I10" s="14">
        <f>I11+I12+I13</f>
        <v>18574</v>
      </c>
      <c r="J10" s="14">
        <f>J11+J12+J13</f>
        <v>195426</v>
      </c>
      <c r="K10" s="14">
        <f>K11+K12+K13</f>
        <v>125918</v>
      </c>
      <c r="L10" s="14">
        <f>L11+L12+L13</f>
        <v>150919</v>
      </c>
      <c r="M10" s="14">
        <f t="shared" si="3"/>
        <v>69415</v>
      </c>
      <c r="N10" s="14">
        <f t="shared" si="3"/>
        <v>47899</v>
      </c>
      <c r="O10" s="12">
        <f t="shared" si="2"/>
        <v>1646121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84018</v>
      </c>
      <c r="C11" s="14">
        <v>65704</v>
      </c>
      <c r="D11" s="14">
        <v>74042</v>
      </c>
      <c r="E11" s="14">
        <v>12326</v>
      </c>
      <c r="F11" s="14">
        <v>60148</v>
      </c>
      <c r="G11" s="14">
        <v>90232</v>
      </c>
      <c r="H11" s="14">
        <v>58647</v>
      </c>
      <c r="I11" s="14">
        <v>8290</v>
      </c>
      <c r="J11" s="14">
        <v>87225</v>
      </c>
      <c r="K11" s="14">
        <v>54401</v>
      </c>
      <c r="L11" s="14">
        <v>66041</v>
      </c>
      <c r="M11" s="14">
        <v>29352</v>
      </c>
      <c r="N11" s="14">
        <v>19792</v>
      </c>
      <c r="O11" s="12">
        <f t="shared" si="2"/>
        <v>710218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101828</v>
      </c>
      <c r="C12" s="14">
        <v>73928</v>
      </c>
      <c r="D12" s="14">
        <v>91647</v>
      </c>
      <c r="E12" s="14">
        <v>14323</v>
      </c>
      <c r="F12" s="14">
        <v>73627</v>
      </c>
      <c r="G12" s="14">
        <v>107477</v>
      </c>
      <c r="H12" s="14">
        <v>64885</v>
      </c>
      <c r="I12" s="14">
        <v>8970</v>
      </c>
      <c r="J12" s="14">
        <v>99015</v>
      </c>
      <c r="K12" s="14">
        <v>64284</v>
      </c>
      <c r="L12" s="14">
        <v>77118</v>
      </c>
      <c r="M12" s="14">
        <v>35966</v>
      </c>
      <c r="N12" s="14">
        <v>25642</v>
      </c>
      <c r="O12" s="12">
        <f t="shared" si="2"/>
        <v>838710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10219</v>
      </c>
      <c r="C13" s="14">
        <v>12215</v>
      </c>
      <c r="D13" s="14">
        <v>7442</v>
      </c>
      <c r="E13" s="14">
        <v>1941</v>
      </c>
      <c r="F13" s="14">
        <v>9578</v>
      </c>
      <c r="G13" s="14">
        <v>15463</v>
      </c>
      <c r="H13" s="14">
        <v>8280</v>
      </c>
      <c r="I13" s="14">
        <v>1314</v>
      </c>
      <c r="J13" s="14">
        <v>9186</v>
      </c>
      <c r="K13" s="14">
        <v>7233</v>
      </c>
      <c r="L13" s="14">
        <v>7760</v>
      </c>
      <c r="M13" s="14">
        <v>4097</v>
      </c>
      <c r="N13" s="14">
        <v>2465</v>
      </c>
      <c r="O13" s="12">
        <f t="shared" si="2"/>
        <v>97193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10420</v>
      </c>
      <c r="C14" s="14">
        <f>C15+C16+C17</f>
        <v>7790</v>
      </c>
      <c r="D14" s="14">
        <f>D15+D16+D17</f>
        <v>8780</v>
      </c>
      <c r="E14" s="14">
        <f>E15+E16+E17</f>
        <v>1392</v>
      </c>
      <c r="F14" s="14">
        <f aca="true" t="shared" si="4" ref="F14:N14">F15+F16+F17</f>
        <v>7496</v>
      </c>
      <c r="G14" s="14">
        <f t="shared" si="4"/>
        <v>12245</v>
      </c>
      <c r="H14" s="14">
        <f>H15+H16+H17</f>
        <v>6618</v>
      </c>
      <c r="I14" s="14">
        <f>I15+I16+I17</f>
        <v>952</v>
      </c>
      <c r="J14" s="14">
        <f>J15+J16+J17</f>
        <v>10352</v>
      </c>
      <c r="K14" s="14">
        <f>K15+K16+K17</f>
        <v>6451</v>
      </c>
      <c r="L14" s="14">
        <f>L15+L16+L17</f>
        <v>8660</v>
      </c>
      <c r="M14" s="14">
        <f t="shared" si="4"/>
        <v>3078</v>
      </c>
      <c r="N14" s="14">
        <f t="shared" si="4"/>
        <v>1998</v>
      </c>
      <c r="O14" s="12">
        <f t="shared" si="2"/>
        <v>86232</v>
      </c>
    </row>
    <row r="15" spans="1:26" ht="18.75" customHeight="1">
      <c r="A15" s="15" t="s">
        <v>13</v>
      </c>
      <c r="B15" s="14">
        <v>10390</v>
      </c>
      <c r="C15" s="14">
        <v>7783</v>
      </c>
      <c r="D15" s="14">
        <v>8773</v>
      </c>
      <c r="E15" s="14">
        <v>1388</v>
      </c>
      <c r="F15" s="14">
        <v>7486</v>
      </c>
      <c r="G15" s="14">
        <v>12222</v>
      </c>
      <c r="H15" s="14">
        <v>6606</v>
      </c>
      <c r="I15" s="14">
        <v>951</v>
      </c>
      <c r="J15" s="14">
        <v>10345</v>
      </c>
      <c r="K15" s="14">
        <v>6433</v>
      </c>
      <c r="L15" s="14">
        <v>8647</v>
      </c>
      <c r="M15" s="14">
        <v>3069</v>
      </c>
      <c r="N15" s="14">
        <v>1993</v>
      </c>
      <c r="O15" s="12">
        <f t="shared" si="2"/>
        <v>86086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14</v>
      </c>
      <c r="C16" s="14">
        <v>4</v>
      </c>
      <c r="D16" s="14">
        <v>1</v>
      </c>
      <c r="E16" s="14">
        <v>0</v>
      </c>
      <c r="F16" s="14">
        <v>2</v>
      </c>
      <c r="G16" s="14">
        <v>4</v>
      </c>
      <c r="H16" s="14">
        <v>7</v>
      </c>
      <c r="I16" s="14">
        <v>0</v>
      </c>
      <c r="J16" s="14">
        <v>4</v>
      </c>
      <c r="K16" s="14">
        <v>11</v>
      </c>
      <c r="L16" s="14">
        <v>5</v>
      </c>
      <c r="M16" s="14">
        <v>5</v>
      </c>
      <c r="N16" s="14">
        <v>3</v>
      </c>
      <c r="O16" s="12">
        <f t="shared" si="2"/>
        <v>60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16</v>
      </c>
      <c r="C17" s="14">
        <v>3</v>
      </c>
      <c r="D17" s="14">
        <v>6</v>
      </c>
      <c r="E17" s="14">
        <v>4</v>
      </c>
      <c r="F17" s="14">
        <v>8</v>
      </c>
      <c r="G17" s="14">
        <v>19</v>
      </c>
      <c r="H17" s="14">
        <v>5</v>
      </c>
      <c r="I17" s="14">
        <v>1</v>
      </c>
      <c r="J17" s="14">
        <v>3</v>
      </c>
      <c r="K17" s="14">
        <v>7</v>
      </c>
      <c r="L17" s="14">
        <v>8</v>
      </c>
      <c r="M17" s="14">
        <v>4</v>
      </c>
      <c r="N17" s="14">
        <v>2</v>
      </c>
      <c r="O17" s="12">
        <f t="shared" si="2"/>
        <v>86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111088</v>
      </c>
      <c r="C18" s="18">
        <f>C19+C20+C21</f>
        <v>70402</v>
      </c>
      <c r="D18" s="18">
        <f>D19+D20+D21</f>
        <v>58185</v>
      </c>
      <c r="E18" s="18">
        <f>E19+E20+E21</f>
        <v>11535</v>
      </c>
      <c r="F18" s="18">
        <f aca="true" t="shared" si="5" ref="F18:N18">F19+F20+F21</f>
        <v>56965</v>
      </c>
      <c r="G18" s="18">
        <f t="shared" si="5"/>
        <v>80926</v>
      </c>
      <c r="H18" s="18">
        <f>H19+H20+H21</f>
        <v>66767</v>
      </c>
      <c r="I18" s="18">
        <f>I19+I20+I21</f>
        <v>8515</v>
      </c>
      <c r="J18" s="18">
        <f>J19+J20+J21</f>
        <v>90644</v>
      </c>
      <c r="K18" s="18">
        <f>K19+K20+K21</f>
        <v>61050</v>
      </c>
      <c r="L18" s="18">
        <f>L19+L20+L21</f>
        <v>88279</v>
      </c>
      <c r="M18" s="18">
        <f t="shared" si="5"/>
        <v>35267</v>
      </c>
      <c r="N18" s="18">
        <f t="shared" si="5"/>
        <v>21511</v>
      </c>
      <c r="O18" s="12">
        <f aca="true" t="shared" si="6" ref="O18:O24">SUM(B18:N18)</f>
        <v>761134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64079</v>
      </c>
      <c r="C19" s="14">
        <v>42550</v>
      </c>
      <c r="D19" s="14">
        <v>34826</v>
      </c>
      <c r="E19" s="14">
        <v>7125</v>
      </c>
      <c r="F19" s="14">
        <v>33272</v>
      </c>
      <c r="G19" s="14">
        <v>50203</v>
      </c>
      <c r="H19" s="14">
        <v>41431</v>
      </c>
      <c r="I19" s="14">
        <v>5573</v>
      </c>
      <c r="J19" s="14">
        <v>53498</v>
      </c>
      <c r="K19" s="14">
        <v>35031</v>
      </c>
      <c r="L19" s="14">
        <v>50672</v>
      </c>
      <c r="M19" s="14">
        <v>20443</v>
      </c>
      <c r="N19" s="14">
        <v>12340</v>
      </c>
      <c r="O19" s="12">
        <f t="shared" si="6"/>
        <v>451043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41943</v>
      </c>
      <c r="C20" s="14">
        <v>23516</v>
      </c>
      <c r="D20" s="14">
        <v>20918</v>
      </c>
      <c r="E20" s="14">
        <v>3756</v>
      </c>
      <c r="F20" s="14">
        <v>20374</v>
      </c>
      <c r="G20" s="14">
        <v>25450</v>
      </c>
      <c r="H20" s="14">
        <v>22204</v>
      </c>
      <c r="I20" s="14">
        <v>2570</v>
      </c>
      <c r="J20" s="14">
        <v>32854</v>
      </c>
      <c r="K20" s="14">
        <v>23206</v>
      </c>
      <c r="L20" s="14">
        <v>33776</v>
      </c>
      <c r="M20" s="14">
        <v>13120</v>
      </c>
      <c r="N20" s="14">
        <v>8249</v>
      </c>
      <c r="O20" s="12">
        <f t="shared" si="6"/>
        <v>271936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5066</v>
      </c>
      <c r="C21" s="14">
        <v>4336</v>
      </c>
      <c r="D21" s="14">
        <v>2441</v>
      </c>
      <c r="E21" s="14">
        <v>654</v>
      </c>
      <c r="F21" s="14">
        <v>3319</v>
      </c>
      <c r="G21" s="14">
        <v>5273</v>
      </c>
      <c r="H21" s="14">
        <v>3132</v>
      </c>
      <c r="I21" s="14">
        <v>372</v>
      </c>
      <c r="J21" s="14">
        <v>4292</v>
      </c>
      <c r="K21" s="14">
        <v>2813</v>
      </c>
      <c r="L21" s="14">
        <v>3831</v>
      </c>
      <c r="M21" s="14">
        <v>1704</v>
      </c>
      <c r="N21" s="14">
        <v>922</v>
      </c>
      <c r="O21" s="12">
        <f t="shared" si="6"/>
        <v>38155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146908</v>
      </c>
      <c r="C22" s="14">
        <f>C23+C24</f>
        <v>110749</v>
      </c>
      <c r="D22" s="14">
        <f>D23+D24</f>
        <v>108531</v>
      </c>
      <c r="E22" s="14">
        <f>E23+E24</f>
        <v>23880</v>
      </c>
      <c r="F22" s="14">
        <f aca="true" t="shared" si="7" ref="F22:N22">F23+F24</f>
        <v>105126</v>
      </c>
      <c r="G22" s="14">
        <f t="shared" si="7"/>
        <v>149699</v>
      </c>
      <c r="H22" s="14">
        <f>H23+H24</f>
        <v>96178</v>
      </c>
      <c r="I22" s="14">
        <f>I23+I24</f>
        <v>12976</v>
      </c>
      <c r="J22" s="14">
        <f>J23+J24</f>
        <v>107931</v>
      </c>
      <c r="K22" s="14">
        <f>K23+K24</f>
        <v>87541</v>
      </c>
      <c r="L22" s="14">
        <f>L23+L24</f>
        <v>85014</v>
      </c>
      <c r="M22" s="14">
        <f t="shared" si="7"/>
        <v>28452</v>
      </c>
      <c r="N22" s="14">
        <f t="shared" si="7"/>
        <v>18438</v>
      </c>
      <c r="O22" s="12">
        <f t="shared" si="6"/>
        <v>1081423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79044</v>
      </c>
      <c r="C23" s="14">
        <v>66674</v>
      </c>
      <c r="D23" s="14">
        <v>62311</v>
      </c>
      <c r="E23" s="14">
        <v>14777</v>
      </c>
      <c r="F23" s="14">
        <v>60567</v>
      </c>
      <c r="G23" s="14">
        <v>92701</v>
      </c>
      <c r="H23" s="14">
        <v>61043</v>
      </c>
      <c r="I23" s="14">
        <v>9110</v>
      </c>
      <c r="J23" s="14">
        <v>62889</v>
      </c>
      <c r="K23" s="14">
        <v>53118</v>
      </c>
      <c r="L23" s="14">
        <v>49976</v>
      </c>
      <c r="M23" s="14">
        <v>17198</v>
      </c>
      <c r="N23" s="14">
        <v>9754</v>
      </c>
      <c r="O23" s="12">
        <f t="shared" si="6"/>
        <v>639162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67864</v>
      </c>
      <c r="C24" s="14">
        <v>44075</v>
      </c>
      <c r="D24" s="14">
        <v>46220</v>
      </c>
      <c r="E24" s="14">
        <v>9103</v>
      </c>
      <c r="F24" s="14">
        <v>44559</v>
      </c>
      <c r="G24" s="14">
        <v>56998</v>
      </c>
      <c r="H24" s="14">
        <v>35135</v>
      </c>
      <c r="I24" s="14">
        <v>3866</v>
      </c>
      <c r="J24" s="14">
        <v>45042</v>
      </c>
      <c r="K24" s="14">
        <v>34423</v>
      </c>
      <c r="L24" s="14">
        <v>35038</v>
      </c>
      <c r="M24" s="14">
        <v>11254</v>
      </c>
      <c r="N24" s="14">
        <v>8684</v>
      </c>
      <c r="O24" s="12">
        <f t="shared" si="6"/>
        <v>442261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1063269.9916</v>
      </c>
      <c r="C28" s="56">
        <f aca="true" t="shared" si="8" ref="C28:N28">C29+C30</f>
        <v>835516.0031</v>
      </c>
      <c r="D28" s="56">
        <f t="shared" si="8"/>
        <v>721860.1597000001</v>
      </c>
      <c r="E28" s="56">
        <f t="shared" si="8"/>
        <v>201765.074</v>
      </c>
      <c r="F28" s="56">
        <f t="shared" si="8"/>
        <v>748559.3505000001</v>
      </c>
      <c r="G28" s="56">
        <f t="shared" si="8"/>
        <v>888113.9331</v>
      </c>
      <c r="H28" s="56">
        <f t="shared" si="8"/>
        <v>693683.7184</v>
      </c>
      <c r="I28" s="56">
        <f t="shared" si="8"/>
        <v>102870.33120000002</v>
      </c>
      <c r="J28" s="56">
        <f t="shared" si="8"/>
        <v>925713.6662</v>
      </c>
      <c r="K28" s="56">
        <f t="shared" si="8"/>
        <v>754505.9352</v>
      </c>
      <c r="L28" s="56">
        <f t="shared" si="8"/>
        <v>855499.2309999999</v>
      </c>
      <c r="M28" s="56">
        <f t="shared" si="8"/>
        <v>449276.10750000004</v>
      </c>
      <c r="N28" s="56">
        <f t="shared" si="8"/>
        <v>254639.581</v>
      </c>
      <c r="O28" s="56">
        <f>SUM(B28:N28)</f>
        <v>8495273.0825</v>
      </c>
      <c r="Q28" s="62"/>
    </row>
    <row r="29" spans="1:15" ht="18.75" customHeight="1">
      <c r="A29" s="54" t="s">
        <v>54</v>
      </c>
      <c r="B29" s="52">
        <f aca="true" t="shared" si="9" ref="B29:N29">B26*B7</f>
        <v>1058619.4016</v>
      </c>
      <c r="C29" s="52">
        <f t="shared" si="9"/>
        <v>827892.8230999999</v>
      </c>
      <c r="D29" s="52">
        <f t="shared" si="9"/>
        <v>710304.7497</v>
      </c>
      <c r="E29" s="52">
        <f t="shared" si="9"/>
        <v>201765.074</v>
      </c>
      <c r="F29" s="52">
        <f t="shared" si="9"/>
        <v>731708.2305000001</v>
      </c>
      <c r="G29" s="52">
        <f t="shared" si="9"/>
        <v>883481.8531000001</v>
      </c>
      <c r="H29" s="52">
        <f t="shared" si="9"/>
        <v>690183.3484</v>
      </c>
      <c r="I29" s="52">
        <f t="shared" si="9"/>
        <v>102870.33120000002</v>
      </c>
      <c r="J29" s="52">
        <f t="shared" si="9"/>
        <v>907705.2962</v>
      </c>
      <c r="K29" s="52">
        <f t="shared" si="9"/>
        <v>736589.4852</v>
      </c>
      <c r="L29" s="52">
        <f t="shared" si="9"/>
        <v>839842.031</v>
      </c>
      <c r="M29" s="52">
        <f t="shared" si="9"/>
        <v>442357.9575</v>
      </c>
      <c r="N29" s="52">
        <f t="shared" si="9"/>
        <v>251319.211</v>
      </c>
      <c r="O29" s="53">
        <f>SUM(B29:N29)</f>
        <v>8384639.7924999995</v>
      </c>
    </row>
    <row r="30" spans="1:26" ht="18.75" customHeight="1">
      <c r="A30" s="17" t="s">
        <v>52</v>
      </c>
      <c r="B30" s="52">
        <v>4650.59</v>
      </c>
      <c r="C30" s="52">
        <v>7623.18</v>
      </c>
      <c r="D30" s="52">
        <v>11555.41</v>
      </c>
      <c r="E30" s="52">
        <v>0</v>
      </c>
      <c r="F30" s="52">
        <v>16851.12</v>
      </c>
      <c r="G30" s="52">
        <v>4632.08</v>
      </c>
      <c r="H30" s="52">
        <v>3500.37</v>
      </c>
      <c r="I30" s="52">
        <v>0</v>
      </c>
      <c r="J30" s="52">
        <v>18008.37</v>
      </c>
      <c r="K30" s="52">
        <v>17916.45</v>
      </c>
      <c r="L30" s="52">
        <v>15657.2</v>
      </c>
      <c r="M30" s="52">
        <v>6918.15</v>
      </c>
      <c r="N30" s="52">
        <v>3320.37</v>
      </c>
      <c r="O30" s="53">
        <f>SUM(B30:N30)</f>
        <v>110633.29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-86021.5</v>
      </c>
      <c r="C32" s="25">
        <f t="shared" si="10"/>
        <v>-84228.4</v>
      </c>
      <c r="D32" s="25">
        <f t="shared" si="10"/>
        <v>-80478.34</v>
      </c>
      <c r="E32" s="25">
        <f t="shared" si="10"/>
        <v>-11966.9</v>
      </c>
      <c r="F32" s="25">
        <f t="shared" si="10"/>
        <v>-52302.1</v>
      </c>
      <c r="G32" s="25">
        <f t="shared" si="10"/>
        <v>-86048.5</v>
      </c>
      <c r="H32" s="25">
        <f t="shared" si="10"/>
        <v>-73246.2</v>
      </c>
      <c r="I32" s="25">
        <f t="shared" si="10"/>
        <v>-13056</v>
      </c>
      <c r="J32" s="25">
        <f t="shared" si="10"/>
        <v>-57147</v>
      </c>
      <c r="K32" s="25">
        <f t="shared" si="10"/>
        <v>-66658.6</v>
      </c>
      <c r="L32" s="25">
        <f t="shared" si="10"/>
        <v>-53934.9</v>
      </c>
      <c r="M32" s="25">
        <f t="shared" si="10"/>
        <v>-34584.9</v>
      </c>
      <c r="N32" s="25">
        <f t="shared" si="10"/>
        <v>-25645.2</v>
      </c>
      <c r="O32" s="25">
        <f t="shared" si="10"/>
        <v>-725318.54</v>
      </c>
    </row>
    <row r="33" spans="1:15" ht="18.75" customHeight="1">
      <c r="A33" s="17" t="s">
        <v>95</v>
      </c>
      <c r="B33" s="26">
        <f>+B34</f>
        <v>-85484</v>
      </c>
      <c r="C33" s="26">
        <f aca="true" t="shared" si="11" ref="C33:O33">+C34</f>
        <v>-83690.9</v>
      </c>
      <c r="D33" s="26">
        <f t="shared" si="11"/>
        <v>-58669.2</v>
      </c>
      <c r="E33" s="26">
        <f t="shared" si="11"/>
        <v>-11966.9</v>
      </c>
      <c r="F33" s="26">
        <f t="shared" si="11"/>
        <v>-51802.1</v>
      </c>
      <c r="G33" s="26">
        <f t="shared" si="11"/>
        <v>-85548.5</v>
      </c>
      <c r="H33" s="26">
        <f t="shared" si="11"/>
        <v>-73246.2</v>
      </c>
      <c r="I33" s="26">
        <f t="shared" si="11"/>
        <v>-9868.5</v>
      </c>
      <c r="J33" s="26">
        <f t="shared" si="11"/>
        <v>-57147</v>
      </c>
      <c r="K33" s="26">
        <f t="shared" si="11"/>
        <v>-66658.6</v>
      </c>
      <c r="L33" s="26">
        <f t="shared" si="11"/>
        <v>-53934.9</v>
      </c>
      <c r="M33" s="26">
        <f t="shared" si="11"/>
        <v>-34584.9</v>
      </c>
      <c r="N33" s="26">
        <f t="shared" si="11"/>
        <v>-25645.2</v>
      </c>
      <c r="O33" s="26">
        <f t="shared" si="11"/>
        <v>-698246.9</v>
      </c>
    </row>
    <row r="34" spans="1:26" ht="18.75" customHeight="1">
      <c r="A34" s="13" t="s">
        <v>55</v>
      </c>
      <c r="B34" s="20">
        <f>ROUND(-B9*$D$3,2)</f>
        <v>-85484</v>
      </c>
      <c r="C34" s="20">
        <f>ROUND(-C9*$D$3,2)</f>
        <v>-83690.9</v>
      </c>
      <c r="D34" s="20">
        <f>ROUND(-D9*$D$3,2)</f>
        <v>-58669.2</v>
      </c>
      <c r="E34" s="20">
        <f>ROUND(-E9*$D$3,2)</f>
        <v>-11966.9</v>
      </c>
      <c r="F34" s="20">
        <f aca="true" t="shared" si="12" ref="F34:N34">ROUND(-F9*$D$3,2)</f>
        <v>-51802.1</v>
      </c>
      <c r="G34" s="20">
        <f t="shared" si="12"/>
        <v>-85548.5</v>
      </c>
      <c r="H34" s="20">
        <f t="shared" si="12"/>
        <v>-73246.2</v>
      </c>
      <c r="I34" s="20">
        <f>ROUND(-I9*$D$3,2)</f>
        <v>-9868.5</v>
      </c>
      <c r="J34" s="20">
        <f>ROUND(-J9*$D$3,2)</f>
        <v>-57147</v>
      </c>
      <c r="K34" s="20">
        <f>ROUND(-K9*$D$3,2)</f>
        <v>-66658.6</v>
      </c>
      <c r="L34" s="20">
        <f>ROUND(-L9*$D$3,2)</f>
        <v>-53934.9</v>
      </c>
      <c r="M34" s="20">
        <f t="shared" si="12"/>
        <v>-34584.9</v>
      </c>
      <c r="N34" s="20">
        <f t="shared" si="12"/>
        <v>-25645.2</v>
      </c>
      <c r="O34" s="44">
        <f aca="true" t="shared" si="13" ref="O34:O45">SUM(B34:N34)</f>
        <v>-698246.9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-537.5</v>
      </c>
      <c r="C35" s="26">
        <f t="shared" si="14"/>
        <v>-537.5</v>
      </c>
      <c r="D35" s="26">
        <f t="shared" si="14"/>
        <v>-21809.14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-3187.5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-27071.64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-537.5</v>
      </c>
      <c r="C38" s="24">
        <v>-537.5</v>
      </c>
      <c r="D38" s="24">
        <f>-500-21309.14</f>
        <v>-21809.14</v>
      </c>
      <c r="E38" s="24">
        <v>0</v>
      </c>
      <c r="F38" s="24">
        <v>-500</v>
      </c>
      <c r="G38" s="24">
        <v>-500</v>
      </c>
      <c r="H38" s="24">
        <v>0</v>
      </c>
      <c r="I38" s="24">
        <v>-3187.5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-27071.64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977248.4916000001</v>
      </c>
      <c r="C46" s="29">
        <f t="shared" si="15"/>
        <v>751287.6031</v>
      </c>
      <c r="D46" s="29">
        <f t="shared" si="15"/>
        <v>641381.8197000001</v>
      </c>
      <c r="E46" s="29">
        <f t="shared" si="15"/>
        <v>189798.174</v>
      </c>
      <c r="F46" s="29">
        <f t="shared" si="15"/>
        <v>696257.2505000001</v>
      </c>
      <c r="G46" s="29">
        <f t="shared" si="15"/>
        <v>802065.4331</v>
      </c>
      <c r="H46" s="29">
        <f t="shared" si="15"/>
        <v>620437.5184000001</v>
      </c>
      <c r="I46" s="29">
        <f t="shared" si="15"/>
        <v>89814.33120000002</v>
      </c>
      <c r="J46" s="29">
        <f t="shared" si="15"/>
        <v>868566.6662</v>
      </c>
      <c r="K46" s="29">
        <f t="shared" si="15"/>
        <v>687847.3352</v>
      </c>
      <c r="L46" s="29">
        <f t="shared" si="15"/>
        <v>801564.3309999999</v>
      </c>
      <c r="M46" s="29">
        <f t="shared" si="15"/>
        <v>414691.2075</v>
      </c>
      <c r="N46" s="29">
        <f t="shared" si="15"/>
        <v>228994.381</v>
      </c>
      <c r="O46" s="29">
        <f>SUM(B46:N46)</f>
        <v>7769954.5424999995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977248.49</v>
      </c>
      <c r="C49" s="35">
        <f aca="true" t="shared" si="16" ref="C49:N49">SUM(C50:C63)</f>
        <v>751287.6000000001</v>
      </c>
      <c r="D49" s="35">
        <f t="shared" si="16"/>
        <v>641381.82</v>
      </c>
      <c r="E49" s="35">
        <f t="shared" si="16"/>
        <v>189798.17</v>
      </c>
      <c r="F49" s="35">
        <f t="shared" si="16"/>
        <v>696257.25</v>
      </c>
      <c r="G49" s="35">
        <f t="shared" si="16"/>
        <v>802065.43</v>
      </c>
      <c r="H49" s="35">
        <f t="shared" si="16"/>
        <v>620437.52</v>
      </c>
      <c r="I49" s="35">
        <f t="shared" si="16"/>
        <v>89814.33</v>
      </c>
      <c r="J49" s="35">
        <f t="shared" si="16"/>
        <v>868566.67</v>
      </c>
      <c r="K49" s="35">
        <f t="shared" si="16"/>
        <v>687847.34</v>
      </c>
      <c r="L49" s="35">
        <f t="shared" si="16"/>
        <v>801564.33</v>
      </c>
      <c r="M49" s="35">
        <f t="shared" si="16"/>
        <v>414691.21</v>
      </c>
      <c r="N49" s="35">
        <f t="shared" si="16"/>
        <v>228994.38</v>
      </c>
      <c r="O49" s="29">
        <f>SUM(O50:O63)</f>
        <v>7769954.54</v>
      </c>
      <c r="Q49" s="64"/>
    </row>
    <row r="50" spans="1:18" ht="18.75" customHeight="1">
      <c r="A50" s="17" t="s">
        <v>39</v>
      </c>
      <c r="B50" s="35">
        <v>190349.62</v>
      </c>
      <c r="C50" s="35">
        <v>207670.94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398020.56</v>
      </c>
      <c r="P50"/>
      <c r="Q50" s="64"/>
      <c r="R50" s="65"/>
    </row>
    <row r="51" spans="1:16" ht="18.75" customHeight="1">
      <c r="A51" s="17" t="s">
        <v>40</v>
      </c>
      <c r="B51" s="35">
        <v>786898.87</v>
      </c>
      <c r="C51" s="35">
        <v>543616.66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1330515.53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641381.82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641381.82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189798.17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189798.17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696257.25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696257.25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802065.43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802065.43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620437.52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620437.52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89814.33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89814.33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868566.67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868566.67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687847.34</v>
      </c>
      <c r="L59" s="34">
        <v>0</v>
      </c>
      <c r="M59" s="34">
        <v>0</v>
      </c>
      <c r="N59" s="34">
        <v>0</v>
      </c>
      <c r="O59" s="29">
        <f t="shared" si="17"/>
        <v>687847.34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801564.33</v>
      </c>
      <c r="M60" s="34">
        <v>0</v>
      </c>
      <c r="N60" s="34">
        <v>0</v>
      </c>
      <c r="O60" s="26">
        <f t="shared" si="17"/>
        <v>801564.33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414691.21</v>
      </c>
      <c r="N61" s="34">
        <v>0</v>
      </c>
      <c r="O61" s="29">
        <f t="shared" si="17"/>
        <v>414691.21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228994.38</v>
      </c>
      <c r="O62" s="26">
        <f t="shared" si="17"/>
        <v>228994.38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2.452901954435132</v>
      </c>
      <c r="C67" s="42">
        <v>2.617944232968003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2.130490006420831</v>
      </c>
      <c r="C68" s="42">
        <v>2.195099999722416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2019-05-20T17:32:29Z</dcterms:modified>
  <cp:category/>
  <cp:version/>
  <cp:contentType/>
  <cp:contentStatus/>
</cp:coreProperties>
</file>