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<sst xmlns="http://schemas.openxmlformats.org/spreadsheetml/2006/main" count="99" uniqueCount="97">
  <si>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</si>
  <si>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</si>
  <si>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</si>
  <si>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</si>
  <si>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</si>
  <si>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</si>
  <si>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</si>
  <si>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</si>
  <si>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</si>
  <si>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</si>
  <si>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</si>
  <si>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</si>
  <si>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</si>
  <si>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</si>
  <si>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</si>
  <si>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</si>
  <si>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</si>
  <si>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</si>
  <si>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</si>
  <si>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</si>
  <si>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</si>
  <si>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</si>
  <si>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</si>
  <si>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</si>
  <si>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</si>
  <si>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</si>
  <si>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</si>
  <si>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</si>
  <si>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</si>
  <si>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</si>
  <si>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</si>
  <si>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</si>
  <si>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</si>
  <si>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</si>
  <si>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</si>
  <si>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</si>
  <si>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</si>
  <si>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</si>
  <si>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</si>
  <si>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</si>
  <si>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</si>
  <si>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</si>
  <si>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</si>
  <si>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</si>
  <si>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</si>
  <si>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</si>
  <si>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</si>
  <si>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</si>
  <si>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</si>
  <si>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</si>
  <si>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</si>
  <si>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</si>
  <si>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</si>
  <si>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</si>
  <si>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</si>
  <si>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</si>
  <si>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</si>
  <si>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</si>
  <si>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</si>
  <si>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</si>
  <si>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</si>
  <si>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</si>
  <si>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</si>
  <si>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</si>
  <si>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</si>
  <si>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</si>
  <si>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</si>
  <si>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</si>
  <si>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</si>
  <si>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</si>
  <si>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</si>
  <si>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</si>
  <si>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</si>
  <si>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</si>
  <si>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</si>
  <si>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</si>
  <si>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</si>
  <si>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</si>
  <si>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</si>
  <si>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</si>
  <si>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</si>
  <si>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</si>
  <si>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</si>
  <si>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</si>
  <si>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</si>
  <si>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</si>
  <si>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</si>
  <si>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</si>
  <si>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</si>
  <si>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</si>
  <si>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</si>
  <si>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</si>
  <si>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</si>
  <si>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</si>
  <si>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</si>
  <si>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</si>
  <si>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12/05/19 - VENCIMENTO 17/05/19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</si>
</sst>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193695</v>
      </c>
      <c r="C7" s="10">
        <f t="shared" si="0"/>
        <v>124364</v>
      </c>
      <c r="D7" s="10">
        <f t="shared" si="0"/>
        <v>160876</v>
      </c>
      <c r="E7" s="10">
        <f t="shared" si="0"/>
        <v>25591</v>
      </c>
      <c r="F7" s="10">
        <f t="shared" si="0"/>
        <v>134821</v>
      </c>
      <c r="G7" s="10">
        <f t="shared" si="0"/>
        <v>181613</v>
      </c>
      <c r="H7" s="10">
        <f t="shared" si="0"/>
        <v>118739</v>
      </c>
      <c r="I7" s="10">
        <f t="shared" si="0"/>
        <v>13097</v>
      </c>
      <c r="J7" s="10">
        <f t="shared" si="0"/>
        <v>181330</v>
      </c>
      <c r="K7" s="10">
        <f t="shared" si="0"/>
        <v>126164</v>
      </c>
      <c r="L7" s="10">
        <f t="shared" si="0"/>
        <v>162636</v>
      </c>
      <c r="M7" s="10">
        <f t="shared" si="0"/>
        <v>51196</v>
      </c>
      <c r="N7" s="10">
        <f t="shared" si="0"/>
        <v>30433</v>
      </c>
      <c r="O7" s="10">
        <f>+O8+O18+O22</f>
        <v>1504555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94759</v>
      </c>
      <c r="C8" s="12">
        <f t="shared" si="1"/>
        <v>62498</v>
      </c>
      <c r="D8" s="12">
        <f t="shared" si="1"/>
        <v>84431</v>
      </c>
      <c r="E8" s="12">
        <f t="shared" si="1"/>
        <v>12115</v>
      </c>
      <c r="F8" s="12">
        <f t="shared" si="1"/>
        <v>66022</v>
      </c>
      <c r="G8" s="12">
        <f t="shared" si="1"/>
        <v>92334</v>
      </c>
      <c r="H8" s="12">
        <f t="shared" si="1"/>
        <v>59711</v>
      </c>
      <c r="I8" s="12">
        <f t="shared" si="1"/>
        <v>6427</v>
      </c>
      <c r="J8" s="12">
        <f t="shared" si="1"/>
        <v>95377</v>
      </c>
      <c r="K8" s="12">
        <f t="shared" si="1"/>
        <v>64151</v>
      </c>
      <c r="L8" s="12">
        <f t="shared" si="1"/>
        <v>84541</v>
      </c>
      <c r="M8" s="12">
        <f t="shared" si="1"/>
        <v>29089</v>
      </c>
      <c r="N8" s="12">
        <f t="shared" si="1"/>
        <v>18312</v>
      </c>
      <c r="O8" s="12">
        <f>SUM(B8:N8)</f>
        <v>769767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14228</v>
      </c>
      <c r="C9" s="14">
        <v>10953</v>
      </c>
      <c r="D9" s="14">
        <v>11043</v>
      </c>
      <c r="E9" s="14">
        <v>1531</v>
      </c>
      <c r="F9" s="14">
        <v>8997</v>
      </c>
      <c r="G9" s="14">
        <v>13424</v>
      </c>
      <c r="H9" s="14">
        <v>11045</v>
      </c>
      <c r="I9" s="14">
        <v>1014</v>
      </c>
      <c r="J9" s="14">
        <v>10223</v>
      </c>
      <c r="K9" s="14">
        <v>10045</v>
      </c>
      <c r="L9" s="14">
        <v>9391</v>
      </c>
      <c r="M9" s="14">
        <v>4139</v>
      </c>
      <c r="N9" s="14">
        <v>2642</v>
      </c>
      <c r="O9" s="12">
        <f aca="true" t="shared" si="2" ref="O9:O17">SUM(B9:N9)</f>
        <v>108675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75421</v>
      </c>
      <c r="C10" s="14">
        <f>C11+C12+C13</f>
        <v>48466</v>
      </c>
      <c r="D10" s="14">
        <f>D11+D12+D13</f>
        <v>69376</v>
      </c>
      <c r="E10" s="14">
        <f>E11+E12+E13</f>
        <v>9960</v>
      </c>
      <c r="F10" s="14">
        <f aca="true" t="shared" si="3" ref="F10:N10">F11+F12+F13</f>
        <v>53230</v>
      </c>
      <c r="G10" s="14">
        <f t="shared" si="3"/>
        <v>73808</v>
      </c>
      <c r="H10" s="14">
        <f>H11+H12+H13</f>
        <v>45821</v>
      </c>
      <c r="I10" s="14">
        <f>I11+I12+I13</f>
        <v>5080</v>
      </c>
      <c r="J10" s="14">
        <f>J11+J12+J13</f>
        <v>80228</v>
      </c>
      <c r="K10" s="14">
        <f>K11+K12+K13</f>
        <v>50989</v>
      </c>
      <c r="L10" s="14">
        <f>L11+L12+L13</f>
        <v>70027</v>
      </c>
      <c r="M10" s="14">
        <f t="shared" si="3"/>
        <v>23759</v>
      </c>
      <c r="N10" s="14">
        <f t="shared" si="3"/>
        <v>14979</v>
      </c>
      <c r="O10" s="12">
        <f t="shared" si="2"/>
        <v>621144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33352</v>
      </c>
      <c r="C11" s="14">
        <v>22517</v>
      </c>
      <c r="D11" s="14">
        <v>30642</v>
      </c>
      <c r="E11" s="14">
        <v>4456</v>
      </c>
      <c r="F11" s="14">
        <v>24169</v>
      </c>
      <c r="G11" s="14">
        <v>32582</v>
      </c>
      <c r="H11" s="14">
        <v>20823</v>
      </c>
      <c r="I11" s="14">
        <v>2264</v>
      </c>
      <c r="J11" s="14">
        <v>36782</v>
      </c>
      <c r="K11" s="14">
        <v>21986</v>
      </c>
      <c r="L11" s="14">
        <v>29647</v>
      </c>
      <c r="M11" s="14">
        <v>9426</v>
      </c>
      <c r="N11" s="14">
        <v>5766</v>
      </c>
      <c r="O11" s="12">
        <f t="shared" si="2"/>
        <v>274412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39897</v>
      </c>
      <c r="C12" s="14">
        <v>24161</v>
      </c>
      <c r="D12" s="14">
        <v>37085</v>
      </c>
      <c r="E12" s="14">
        <v>5161</v>
      </c>
      <c r="F12" s="14">
        <v>27383</v>
      </c>
      <c r="G12" s="14">
        <v>38480</v>
      </c>
      <c r="H12" s="14">
        <v>23533</v>
      </c>
      <c r="I12" s="14">
        <v>2644</v>
      </c>
      <c r="J12" s="14">
        <v>41375</v>
      </c>
      <c r="K12" s="14">
        <v>27431</v>
      </c>
      <c r="L12" s="14">
        <v>38495</v>
      </c>
      <c r="M12" s="14">
        <v>13643</v>
      </c>
      <c r="N12" s="14">
        <v>8839</v>
      </c>
      <c r="O12" s="12">
        <f t="shared" si="2"/>
        <v>328127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2172</v>
      </c>
      <c r="C13" s="14">
        <v>1788</v>
      </c>
      <c r="D13" s="14">
        <v>1649</v>
      </c>
      <c r="E13" s="14">
        <v>343</v>
      </c>
      <c r="F13" s="14">
        <v>1678</v>
      </c>
      <c r="G13" s="14">
        <v>2746</v>
      </c>
      <c r="H13" s="14">
        <v>1465</v>
      </c>
      <c r="I13" s="14">
        <v>172</v>
      </c>
      <c r="J13" s="14">
        <v>2071</v>
      </c>
      <c r="K13" s="14">
        <v>1572</v>
      </c>
      <c r="L13" s="14">
        <v>1885</v>
      </c>
      <c r="M13" s="14">
        <v>690</v>
      </c>
      <c r="N13" s="14">
        <v>374</v>
      </c>
      <c r="O13" s="12">
        <f t="shared" si="2"/>
        <v>18605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5110</v>
      </c>
      <c r="C14" s="14">
        <f>C15+C16+C17</f>
        <v>3079</v>
      </c>
      <c r="D14" s="14">
        <f>D15+D16+D17</f>
        <v>4012</v>
      </c>
      <c r="E14" s="14">
        <f>E15+E16+E17</f>
        <v>624</v>
      </c>
      <c r="F14" s="14">
        <f aca="true" t="shared" si="4" ref="F14:N14">F15+F16+F17</f>
        <v>3795</v>
      </c>
      <c r="G14" s="14">
        <f t="shared" si="4"/>
        <v>5102</v>
      </c>
      <c r="H14" s="14">
        <f>H15+H16+H17</f>
        <v>2845</v>
      </c>
      <c r="I14" s="14">
        <f>I15+I16+I17</f>
        <v>333</v>
      </c>
      <c r="J14" s="14">
        <f>J15+J16+J17</f>
        <v>4926</v>
      </c>
      <c r="K14" s="14">
        <f>K15+K16+K17</f>
        <v>3117</v>
      </c>
      <c r="L14" s="14">
        <f>L15+L16+L17</f>
        <v>5123</v>
      </c>
      <c r="M14" s="14">
        <f t="shared" si="4"/>
        <v>1191</v>
      </c>
      <c r="N14" s="14">
        <f t="shared" si="4"/>
        <v>691</v>
      </c>
      <c r="O14" s="12">
        <f t="shared" si="2"/>
        <v>39948</v>
      </c>
    </row>
    <row r="15" spans="1:26" ht="18.75" customHeight="1">
      <c r="A15" s="15" t="s">
        <v>13</v>
      </c>
      <c r="B15" s="14">
        <v>5106</v>
      </c>
      <c r="C15" s="14">
        <v>3076</v>
      </c>
      <c r="D15" s="14">
        <v>4007</v>
      </c>
      <c r="E15" s="14">
        <v>622</v>
      </c>
      <c r="F15" s="14">
        <v>3791</v>
      </c>
      <c r="G15" s="14">
        <v>5097</v>
      </c>
      <c r="H15" s="14">
        <v>2842</v>
      </c>
      <c r="I15" s="14">
        <v>332</v>
      </c>
      <c r="J15" s="14">
        <v>4923</v>
      </c>
      <c r="K15" s="14">
        <v>3110</v>
      </c>
      <c r="L15" s="14">
        <v>5121</v>
      </c>
      <c r="M15" s="14">
        <v>1188</v>
      </c>
      <c r="N15" s="14">
        <v>690</v>
      </c>
      <c r="O15" s="12">
        <f t="shared" si="2"/>
        <v>39905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</v>
      </c>
      <c r="C16" s="14">
        <v>1</v>
      </c>
      <c r="D16" s="14">
        <v>2</v>
      </c>
      <c r="E16" s="14">
        <v>1</v>
      </c>
      <c r="F16" s="14">
        <v>3</v>
      </c>
      <c r="G16" s="14">
        <v>3</v>
      </c>
      <c r="H16" s="14">
        <v>0</v>
      </c>
      <c r="I16" s="14">
        <v>1</v>
      </c>
      <c r="J16" s="14">
        <v>2</v>
      </c>
      <c r="K16" s="14">
        <v>3</v>
      </c>
      <c r="L16" s="14">
        <v>1</v>
      </c>
      <c r="M16" s="14">
        <v>2</v>
      </c>
      <c r="N16" s="14">
        <v>1</v>
      </c>
      <c r="O16" s="12">
        <f t="shared" si="2"/>
        <v>21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3</v>
      </c>
      <c r="C17" s="14">
        <v>2</v>
      </c>
      <c r="D17" s="14">
        <v>3</v>
      </c>
      <c r="E17" s="14">
        <v>1</v>
      </c>
      <c r="F17" s="14">
        <v>1</v>
      </c>
      <c r="G17" s="14">
        <v>2</v>
      </c>
      <c r="H17" s="14">
        <v>3</v>
      </c>
      <c r="I17" s="14">
        <v>0</v>
      </c>
      <c r="J17" s="14">
        <v>1</v>
      </c>
      <c r="K17" s="14">
        <v>4</v>
      </c>
      <c r="L17" s="14">
        <v>1</v>
      </c>
      <c r="M17" s="14">
        <v>1</v>
      </c>
      <c r="N17" s="14">
        <v>0</v>
      </c>
      <c r="O17" s="12">
        <f t="shared" si="2"/>
        <v>22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42992</v>
      </c>
      <c r="C18" s="18">
        <f>C19+C20+C21</f>
        <v>24643</v>
      </c>
      <c r="D18" s="18">
        <f>D19+D20+D21</f>
        <v>29690</v>
      </c>
      <c r="E18" s="18">
        <f>E19+E20+E21</f>
        <v>4862</v>
      </c>
      <c r="F18" s="18">
        <f aca="true" t="shared" si="5" ref="F18:N18">F19+F20+F21</f>
        <v>26884</v>
      </c>
      <c r="G18" s="18">
        <f t="shared" si="5"/>
        <v>32402</v>
      </c>
      <c r="H18" s="18">
        <f>H19+H20+H21</f>
        <v>23505</v>
      </c>
      <c r="I18" s="18">
        <f>I19+I20+I21</f>
        <v>2431</v>
      </c>
      <c r="J18" s="18">
        <f>J19+J20+J21</f>
        <v>42108</v>
      </c>
      <c r="K18" s="18">
        <f>K19+K20+K21</f>
        <v>25605</v>
      </c>
      <c r="L18" s="18">
        <f>L19+L20+L21</f>
        <v>42172</v>
      </c>
      <c r="M18" s="18">
        <f t="shared" si="5"/>
        <v>12105</v>
      </c>
      <c r="N18" s="18">
        <f t="shared" si="5"/>
        <v>6793</v>
      </c>
      <c r="O18" s="12">
        <f aca="true" t="shared" si="6" ref="O18:O24">SUM(B18:N18)</f>
        <v>316192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25436</v>
      </c>
      <c r="C19" s="14">
        <v>15861</v>
      </c>
      <c r="D19" s="14">
        <v>17370</v>
      </c>
      <c r="E19" s="14">
        <v>3050</v>
      </c>
      <c r="F19" s="14">
        <v>16768</v>
      </c>
      <c r="G19" s="14">
        <v>20686</v>
      </c>
      <c r="H19" s="14">
        <v>15006</v>
      </c>
      <c r="I19" s="14">
        <v>1634</v>
      </c>
      <c r="J19" s="14">
        <v>25541</v>
      </c>
      <c r="K19" s="14">
        <v>14863</v>
      </c>
      <c r="L19" s="14">
        <v>23862</v>
      </c>
      <c r="M19" s="14">
        <v>6810</v>
      </c>
      <c r="N19" s="14">
        <v>3774</v>
      </c>
      <c r="O19" s="12">
        <f t="shared" si="6"/>
        <v>190661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16492</v>
      </c>
      <c r="C20" s="14">
        <v>8121</v>
      </c>
      <c r="D20" s="14">
        <v>11614</v>
      </c>
      <c r="E20" s="14">
        <v>1690</v>
      </c>
      <c r="F20" s="14">
        <v>9387</v>
      </c>
      <c r="G20" s="14">
        <v>10657</v>
      </c>
      <c r="H20" s="14">
        <v>7947</v>
      </c>
      <c r="I20" s="14">
        <v>736</v>
      </c>
      <c r="J20" s="14">
        <v>15676</v>
      </c>
      <c r="K20" s="14">
        <v>10088</v>
      </c>
      <c r="L20" s="14">
        <v>17315</v>
      </c>
      <c r="M20" s="14">
        <v>5003</v>
      </c>
      <c r="N20" s="14">
        <v>2870</v>
      </c>
      <c r="O20" s="12">
        <f t="shared" si="6"/>
        <v>117596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1064</v>
      </c>
      <c r="C21" s="14">
        <v>661</v>
      </c>
      <c r="D21" s="14">
        <v>706</v>
      </c>
      <c r="E21" s="14">
        <v>122</v>
      </c>
      <c r="F21" s="14">
        <v>729</v>
      </c>
      <c r="G21" s="14">
        <v>1059</v>
      </c>
      <c r="H21" s="14">
        <v>552</v>
      </c>
      <c r="I21" s="14">
        <v>61</v>
      </c>
      <c r="J21" s="14">
        <v>891</v>
      </c>
      <c r="K21" s="14">
        <v>654</v>
      </c>
      <c r="L21" s="14">
        <v>995</v>
      </c>
      <c r="M21" s="14">
        <v>292</v>
      </c>
      <c r="N21" s="14">
        <v>149</v>
      </c>
      <c r="O21" s="12">
        <f t="shared" si="6"/>
        <v>7935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55944</v>
      </c>
      <c r="C22" s="14">
        <f>C23+C24</f>
        <v>37223</v>
      </c>
      <c r="D22" s="14">
        <f>D23+D24</f>
        <v>46755</v>
      </c>
      <c r="E22" s="14">
        <f>E23+E24</f>
        <v>8614</v>
      </c>
      <c r="F22" s="14">
        <f aca="true" t="shared" si="7" ref="F22:N22">F23+F24</f>
        <v>41915</v>
      </c>
      <c r="G22" s="14">
        <f t="shared" si="7"/>
        <v>56877</v>
      </c>
      <c r="H22" s="14">
        <f>H23+H24</f>
        <v>35523</v>
      </c>
      <c r="I22" s="14">
        <f>I23+I24</f>
        <v>4239</v>
      </c>
      <c r="J22" s="14">
        <f>J23+J24</f>
        <v>43845</v>
      </c>
      <c r="K22" s="14">
        <f>K23+K24</f>
        <v>36408</v>
      </c>
      <c r="L22" s="14">
        <f>L23+L24</f>
        <v>35923</v>
      </c>
      <c r="M22" s="14">
        <f t="shared" si="7"/>
        <v>10002</v>
      </c>
      <c r="N22" s="14">
        <f t="shared" si="7"/>
        <v>5328</v>
      </c>
      <c r="O22" s="12">
        <f t="shared" si="6"/>
        <v>418596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36856</v>
      </c>
      <c r="C23" s="14">
        <v>27410</v>
      </c>
      <c r="D23" s="14">
        <v>32643</v>
      </c>
      <c r="E23" s="14">
        <v>6353</v>
      </c>
      <c r="F23" s="14">
        <v>29775</v>
      </c>
      <c r="G23" s="14">
        <v>42548</v>
      </c>
      <c r="H23" s="14">
        <v>26745</v>
      </c>
      <c r="I23" s="14">
        <v>3456</v>
      </c>
      <c r="J23" s="14">
        <v>30301</v>
      </c>
      <c r="K23" s="14">
        <v>26110</v>
      </c>
      <c r="L23" s="14">
        <v>25533</v>
      </c>
      <c r="M23" s="14">
        <v>7061</v>
      </c>
      <c r="N23" s="14">
        <v>3557</v>
      </c>
      <c r="O23" s="12">
        <f t="shared" si="6"/>
        <v>298348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19088</v>
      </c>
      <c r="C24" s="14">
        <v>9813</v>
      </c>
      <c r="D24" s="14">
        <v>14112</v>
      </c>
      <c r="E24" s="14">
        <v>2261</v>
      </c>
      <c r="F24" s="14">
        <v>12140</v>
      </c>
      <c r="G24" s="14">
        <v>14329</v>
      </c>
      <c r="H24" s="14">
        <v>8778</v>
      </c>
      <c r="I24" s="14">
        <v>783</v>
      </c>
      <c r="J24" s="14">
        <v>13544</v>
      </c>
      <c r="K24" s="14">
        <v>10298</v>
      </c>
      <c r="L24" s="14">
        <v>10390</v>
      </c>
      <c r="M24" s="14">
        <v>2941</v>
      </c>
      <c r="N24" s="14">
        <v>1771</v>
      </c>
      <c r="O24" s="12">
        <f t="shared" si="6"/>
        <v>120248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427990.38200000004</v>
      </c>
      <c r="C28" s="56">
        <f aca="true" t="shared" si="8" ref="C28:N28">C29+C30</f>
        <v>293424.08839999995</v>
      </c>
      <c r="D28" s="56">
        <f t="shared" si="8"/>
        <v>326984.9832</v>
      </c>
      <c r="E28" s="56">
        <f t="shared" si="8"/>
        <v>75731.4463</v>
      </c>
      <c r="F28" s="56">
        <f t="shared" si="8"/>
        <v>320400.6015</v>
      </c>
      <c r="G28" s="56">
        <f t="shared" si="8"/>
        <v>341760.2919</v>
      </c>
      <c r="H28" s="56">
        <f t="shared" si="8"/>
        <v>260879.02640000003</v>
      </c>
      <c r="I28" s="56">
        <f t="shared" si="8"/>
        <v>31106.6847</v>
      </c>
      <c r="J28" s="56">
        <f t="shared" si="8"/>
        <v>412110.99199999997</v>
      </c>
      <c r="K28" s="56">
        <f t="shared" si="8"/>
        <v>331383.5244</v>
      </c>
      <c r="L28" s="56">
        <f t="shared" si="8"/>
        <v>411090.3704</v>
      </c>
      <c r="M28" s="56">
        <f t="shared" si="8"/>
        <v>163910.684</v>
      </c>
      <c r="N28" s="56">
        <f t="shared" si="8"/>
        <v>83149.17229999999</v>
      </c>
      <c r="O28" s="56">
        <f>SUM(B28:N28)</f>
        <v>3479922.2475</v>
      </c>
      <c r="Q28" s="62"/>
    </row>
    <row r="29" spans="1:15" ht="18.75" customHeight="1">
      <c r="A29" s="54" t="s">
        <v>54</v>
      </c>
      <c r="B29" s="52">
        <f aca="true" t="shared" si="9" ref="B29:N29">B26*B7</f>
        <v>423339.792</v>
      </c>
      <c r="C29" s="52">
        <f t="shared" si="9"/>
        <v>285800.90839999996</v>
      </c>
      <c r="D29" s="52">
        <f t="shared" si="9"/>
        <v>315429.57320000004</v>
      </c>
      <c r="E29" s="52">
        <f t="shared" si="9"/>
        <v>75731.4463</v>
      </c>
      <c r="F29" s="52">
        <f t="shared" si="9"/>
        <v>303549.4815</v>
      </c>
      <c r="G29" s="52">
        <f t="shared" si="9"/>
        <v>337128.2119</v>
      </c>
      <c r="H29" s="52">
        <f t="shared" si="9"/>
        <v>257378.65640000004</v>
      </c>
      <c r="I29" s="52">
        <f t="shared" si="9"/>
        <v>31106.6847</v>
      </c>
      <c r="J29" s="52">
        <f t="shared" si="9"/>
        <v>394102.622</v>
      </c>
      <c r="K29" s="52">
        <f t="shared" si="9"/>
        <v>313467.0744</v>
      </c>
      <c r="L29" s="52">
        <f t="shared" si="9"/>
        <v>395433.1704</v>
      </c>
      <c r="M29" s="52">
        <f t="shared" si="9"/>
        <v>156992.534</v>
      </c>
      <c r="N29" s="52">
        <f t="shared" si="9"/>
        <v>79828.8023</v>
      </c>
      <c r="O29" s="53">
        <f>SUM(B29:N29)</f>
        <v>3369288.9575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110633.29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-61717.9</v>
      </c>
      <c r="C32" s="25">
        <f t="shared" si="10"/>
        <v>-47635.4</v>
      </c>
      <c r="D32" s="25">
        <f t="shared" si="10"/>
        <v>-47984.9</v>
      </c>
      <c r="E32" s="25">
        <f t="shared" si="10"/>
        <v>-6583.3</v>
      </c>
      <c r="F32" s="25">
        <f t="shared" si="10"/>
        <v>-39187.1</v>
      </c>
      <c r="G32" s="25">
        <f t="shared" si="10"/>
        <v>-58223.2</v>
      </c>
      <c r="H32" s="25">
        <f t="shared" si="10"/>
        <v>-47493.5</v>
      </c>
      <c r="I32" s="25">
        <f t="shared" si="10"/>
        <v>-7547.7</v>
      </c>
      <c r="J32" s="25">
        <f t="shared" si="10"/>
        <v>-43958.9</v>
      </c>
      <c r="K32" s="25">
        <f t="shared" si="10"/>
        <v>-43193.5</v>
      </c>
      <c r="L32" s="25">
        <f t="shared" si="10"/>
        <v>-40381.3</v>
      </c>
      <c r="M32" s="25">
        <f t="shared" si="10"/>
        <v>-17797.7</v>
      </c>
      <c r="N32" s="25">
        <f t="shared" si="10"/>
        <v>-11360.6</v>
      </c>
      <c r="O32" s="25">
        <f t="shared" si="10"/>
        <v>-473065</v>
      </c>
    </row>
    <row r="33" spans="1:15" ht="18.75" customHeight="1">
      <c r="A33" s="17" t="s">
        <v>95</v>
      </c>
      <c r="B33" s="26">
        <f>+B34</f>
        <v>-61180.4</v>
      </c>
      <c r="C33" s="26">
        <f aca="true" t="shared" si="11" ref="C33:O33">+C34</f>
        <v>-47097.9</v>
      </c>
      <c r="D33" s="26">
        <f t="shared" si="11"/>
        <v>-47484.9</v>
      </c>
      <c r="E33" s="26">
        <f t="shared" si="11"/>
        <v>-6583.3</v>
      </c>
      <c r="F33" s="26">
        <f t="shared" si="11"/>
        <v>-38687.1</v>
      </c>
      <c r="G33" s="26">
        <f t="shared" si="11"/>
        <v>-57723.2</v>
      </c>
      <c r="H33" s="26">
        <f t="shared" si="11"/>
        <v>-47493.5</v>
      </c>
      <c r="I33" s="26">
        <f t="shared" si="11"/>
        <v>-4360.2</v>
      </c>
      <c r="J33" s="26">
        <f t="shared" si="11"/>
        <v>-43958.9</v>
      </c>
      <c r="K33" s="26">
        <f t="shared" si="11"/>
        <v>-43193.5</v>
      </c>
      <c r="L33" s="26">
        <f t="shared" si="11"/>
        <v>-40381.3</v>
      </c>
      <c r="M33" s="26">
        <f t="shared" si="11"/>
        <v>-17797.7</v>
      </c>
      <c r="N33" s="26">
        <f t="shared" si="11"/>
        <v>-11360.6</v>
      </c>
      <c r="O33" s="26">
        <f t="shared" si="11"/>
        <v>-467302.5</v>
      </c>
    </row>
    <row r="34" spans="1:26" ht="18.75" customHeight="1">
      <c r="A34" s="13" t="s">
        <v>55</v>
      </c>
      <c r="B34" s="20">
        <f>ROUND(-B9*$D$3,2)</f>
        <v>-61180.4</v>
      </c>
      <c r="C34" s="20">
        <f>ROUND(-C9*$D$3,2)</f>
        <v>-47097.9</v>
      </c>
      <c r="D34" s="20">
        <f>ROUND(-D9*$D$3,2)</f>
        <v>-47484.9</v>
      </c>
      <c r="E34" s="20">
        <f>ROUND(-E9*$D$3,2)</f>
        <v>-6583.3</v>
      </c>
      <c r="F34" s="20">
        <f aca="true" t="shared" si="12" ref="F34:N34">ROUND(-F9*$D$3,2)</f>
        <v>-38687.1</v>
      </c>
      <c r="G34" s="20">
        <f t="shared" si="12"/>
        <v>-57723.2</v>
      </c>
      <c r="H34" s="20">
        <f t="shared" si="12"/>
        <v>-47493.5</v>
      </c>
      <c r="I34" s="20">
        <f>ROUND(-I9*$D$3,2)</f>
        <v>-4360.2</v>
      </c>
      <c r="J34" s="20">
        <f>ROUND(-J9*$D$3,2)</f>
        <v>-43958.9</v>
      </c>
      <c r="K34" s="20">
        <f>ROUND(-K9*$D$3,2)</f>
        <v>-43193.5</v>
      </c>
      <c r="L34" s="20">
        <f>ROUND(-L9*$D$3,2)</f>
        <v>-40381.3</v>
      </c>
      <c r="M34" s="20">
        <f t="shared" si="12"/>
        <v>-17797.7</v>
      </c>
      <c r="N34" s="20">
        <f t="shared" si="12"/>
        <v>-11360.6</v>
      </c>
      <c r="O34" s="44">
        <f aca="true" t="shared" si="13" ref="O34:O45">SUM(B34:N34)</f>
        <v>-467302.5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366272.482</v>
      </c>
      <c r="C46" s="29">
        <f t="shared" si="15"/>
        <v>245788.68839999996</v>
      </c>
      <c r="D46" s="29">
        <f t="shared" si="15"/>
        <v>279000.0832</v>
      </c>
      <c r="E46" s="29">
        <f t="shared" si="15"/>
        <v>69148.1463</v>
      </c>
      <c r="F46" s="29">
        <f t="shared" si="15"/>
        <v>281213.5015</v>
      </c>
      <c r="G46" s="29">
        <f t="shared" si="15"/>
        <v>283537.0919</v>
      </c>
      <c r="H46" s="29">
        <f t="shared" si="15"/>
        <v>213385.52640000003</v>
      </c>
      <c r="I46" s="29">
        <f t="shared" si="15"/>
        <v>23558.9847</v>
      </c>
      <c r="J46" s="29">
        <f t="shared" si="15"/>
        <v>368152.09199999995</v>
      </c>
      <c r="K46" s="29">
        <f t="shared" si="15"/>
        <v>288190.0244</v>
      </c>
      <c r="L46" s="29">
        <f t="shared" si="15"/>
        <v>370709.0704</v>
      </c>
      <c r="M46" s="29">
        <f t="shared" si="15"/>
        <v>146112.984</v>
      </c>
      <c r="N46" s="29">
        <f t="shared" si="15"/>
        <v>71788.57229999999</v>
      </c>
      <c r="O46" s="29">
        <f>SUM(B46:N46)</f>
        <v>3006857.2475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366272.48</v>
      </c>
      <c r="C49" s="35">
        <f aca="true" t="shared" si="16" ref="C49:N49">SUM(C50:C63)</f>
        <v>245788.69</v>
      </c>
      <c r="D49" s="35">
        <f t="shared" si="16"/>
        <v>279000.08</v>
      </c>
      <c r="E49" s="35">
        <f t="shared" si="16"/>
        <v>69148.15</v>
      </c>
      <c r="F49" s="35">
        <f t="shared" si="16"/>
        <v>281213.5</v>
      </c>
      <c r="G49" s="35">
        <f t="shared" si="16"/>
        <v>283537.09</v>
      </c>
      <c r="H49" s="35">
        <f t="shared" si="16"/>
        <v>213385.53</v>
      </c>
      <c r="I49" s="35">
        <f t="shared" si="16"/>
        <v>23558.98</v>
      </c>
      <c r="J49" s="35">
        <f t="shared" si="16"/>
        <v>368152.09</v>
      </c>
      <c r="K49" s="35">
        <f t="shared" si="16"/>
        <v>288190.02</v>
      </c>
      <c r="L49" s="35">
        <f t="shared" si="16"/>
        <v>370709.07</v>
      </c>
      <c r="M49" s="35">
        <f t="shared" si="16"/>
        <v>146112.98</v>
      </c>
      <c r="N49" s="35">
        <f t="shared" si="16"/>
        <v>71788.57</v>
      </c>
      <c r="O49" s="29">
        <f>SUM(O50:O63)</f>
        <v>3006857.2299999995</v>
      </c>
      <c r="Q49" s="64"/>
    </row>
    <row r="50" spans="1:18" ht="18.75" customHeight="1">
      <c r="A50" s="17" t="s">
        <v>39</v>
      </c>
      <c r="B50" s="35">
        <v>72833.69</v>
      </c>
      <c r="C50" s="35">
        <v>66161.05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138994.74</v>
      </c>
      <c r="P50"/>
      <c r="Q50" s="64"/>
      <c r="R50" s="65"/>
    </row>
    <row r="51" spans="1:16" ht="18.75" customHeight="1">
      <c r="A51" s="17" t="s">
        <v>40</v>
      </c>
      <c r="B51" s="35">
        <v>293438.79</v>
      </c>
      <c r="C51" s="35">
        <v>179627.64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473066.43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279000.08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279000.08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69148.15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69148.15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281213.5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281213.5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283537.09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283537.09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213385.53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213385.53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23558.98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23558.98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368152.09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368152.09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288190.02</v>
      </c>
      <c r="L59" s="34">
        <v>0</v>
      </c>
      <c r="M59" s="34">
        <v>0</v>
      </c>
      <c r="N59" s="34">
        <v>0</v>
      </c>
      <c r="O59" s="29">
        <f t="shared" si="17"/>
        <v>288190.02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370709.07</v>
      </c>
      <c r="M60" s="34">
        <v>0</v>
      </c>
      <c r="N60" s="34">
        <v>0</v>
      </c>
      <c r="O60" s="26">
        <f t="shared" si="17"/>
        <v>370709.07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146112.98</v>
      </c>
      <c r="N61" s="34">
        <v>0</v>
      </c>
      <c r="O61" s="29">
        <f t="shared" si="17"/>
        <v>146112.98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71788.57</v>
      </c>
      <c r="O62" s="26">
        <f t="shared" si="17"/>
        <v>71788.57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2.450863657834574</v>
      </c>
      <c r="C67" s="42">
        <v>2.6299981752092516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2.1304899971604843</v>
      </c>
      <c r="C68" s="42">
        <v>2.1951000289472837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3.0665000000000004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2019-05-17T14:22:36Z</dcterms:modified>
  <cp:category/>
  <cp:version/>
  <cp:contentType/>
  <cp:contentStatus/>
</cp:coreProperties>
</file>