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<sst xmlns="http://schemas.openxmlformats.org/spreadsheetml/2006/main" count="99" uniqueCount="97">
  <si>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</si>
  <si>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</si>
  <si>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</si>
  <si>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</si>
  <si>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</si>
  <si>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</si>
  <si>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</si>
  <si>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</si>
  <si>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</si>
  <si>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</si>
  <si>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</si>
  <si>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</si>
  <si>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</si>
  <si>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</si>
  <si>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</si>
  <si>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</si>
  <si>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</si>
  <si>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</si>
  <si>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</si>
  <si>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</si>
  <si>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</si>
  <si>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</si>
  <si>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</si>
  <si>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</si>
  <si>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</si>
  <si>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</si>
  <si>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</si>
  <si>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</si>
  <si>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</si>
  <si>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</si>
  <si>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</si>
  <si>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</si>
  <si>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</si>
  <si>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</si>
  <si>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</si>
  <si>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</si>
  <si>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</si>
  <si>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</si>
  <si>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</si>
  <si>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</si>
  <si>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</si>
  <si>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</si>
  <si>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</si>
  <si>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</si>
  <si>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</si>
  <si>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</si>
  <si>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</si>
  <si>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</si>
  <si>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</si>
  <si>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</si>
  <si>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</si>
  <si>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</si>
  <si>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</si>
  <si>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</si>
  <si>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</si>
  <si>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</si>
  <si>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</si>
  <si>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</si>
  <si>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</si>
  <si>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</si>
  <si>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</si>
  <si>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</si>
  <si>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</si>
  <si>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</si>
  <si>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</si>
  <si>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</si>
  <si>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</si>
  <si>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</si>
  <si>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</si>
  <si>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</si>
  <si>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</si>
  <si>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</si>
  <si>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</si>
  <si>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</si>
  <si>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</si>
  <si>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</si>
  <si>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</si>
  <si>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</si>
  <si>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</si>
  <si>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</si>
  <si>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</si>
  <si>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</si>
  <si>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</si>
  <si>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</si>
  <si>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</si>
  <si>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</si>
  <si>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</si>
  <si>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</si>
  <si>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</si>
  <si>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</si>
  <si>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</si>
  <si>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</si>
  <si>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</si>
  <si>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</si>
  <si>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</si>
  <si>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</si>
  <si>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11/05/19 - VENCIMENTO 17/05/19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</si>
</sst>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354211</v>
      </c>
      <c r="C7" s="10">
        <f t="shared" si="0"/>
        <v>240434</v>
      </c>
      <c r="D7" s="10">
        <f t="shared" si="0"/>
        <v>291817</v>
      </c>
      <c r="E7" s="10">
        <f t="shared" si="0"/>
        <v>51469</v>
      </c>
      <c r="F7" s="10">
        <f t="shared" si="0"/>
        <v>238637</v>
      </c>
      <c r="G7" s="10">
        <f t="shared" si="0"/>
        <v>357026</v>
      </c>
      <c r="H7" s="10">
        <f t="shared" si="0"/>
        <v>226868</v>
      </c>
      <c r="I7" s="10">
        <f t="shared" si="0"/>
        <v>30058</v>
      </c>
      <c r="J7" s="10">
        <f t="shared" si="0"/>
        <v>317801</v>
      </c>
      <c r="K7" s="10">
        <f t="shared" si="0"/>
        <v>218253</v>
      </c>
      <c r="L7" s="10">
        <f t="shared" si="0"/>
        <v>277703</v>
      </c>
      <c r="M7" s="10">
        <f t="shared" si="0"/>
        <v>92766</v>
      </c>
      <c r="N7" s="10">
        <f t="shared" si="0"/>
        <v>61168</v>
      </c>
      <c r="O7" s="10">
        <f>+O8+O18+O22</f>
        <v>2758211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172926</v>
      </c>
      <c r="C8" s="12">
        <f t="shared" si="1"/>
        <v>122618</v>
      </c>
      <c r="D8" s="12">
        <f t="shared" si="1"/>
        <v>159449</v>
      </c>
      <c r="E8" s="12">
        <f t="shared" si="1"/>
        <v>25423</v>
      </c>
      <c r="F8" s="12">
        <f t="shared" si="1"/>
        <v>121345</v>
      </c>
      <c r="G8" s="12">
        <f t="shared" si="1"/>
        <v>186610</v>
      </c>
      <c r="H8" s="12">
        <f t="shared" si="1"/>
        <v>113962</v>
      </c>
      <c r="I8" s="12">
        <f t="shared" si="1"/>
        <v>15111</v>
      </c>
      <c r="J8" s="12">
        <f t="shared" si="1"/>
        <v>168551</v>
      </c>
      <c r="K8" s="12">
        <f t="shared" si="1"/>
        <v>113268</v>
      </c>
      <c r="L8" s="12">
        <f t="shared" si="1"/>
        <v>144802</v>
      </c>
      <c r="M8" s="12">
        <f t="shared" si="1"/>
        <v>52939</v>
      </c>
      <c r="N8" s="12">
        <f t="shared" si="1"/>
        <v>37488</v>
      </c>
      <c r="O8" s="12">
        <f>SUM(B8:N8)</f>
        <v>1434492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19313</v>
      </c>
      <c r="C9" s="14">
        <v>17686</v>
      </c>
      <c r="D9" s="14">
        <v>15477</v>
      </c>
      <c r="E9" s="14">
        <v>2597</v>
      </c>
      <c r="F9" s="14">
        <v>12000</v>
      </c>
      <c r="G9" s="14">
        <v>20824</v>
      </c>
      <c r="H9" s="14">
        <v>16635</v>
      </c>
      <c r="I9" s="14">
        <v>2079</v>
      </c>
      <c r="J9" s="14">
        <v>13634</v>
      </c>
      <c r="K9" s="14">
        <v>14859</v>
      </c>
      <c r="L9" s="14">
        <v>13032</v>
      </c>
      <c r="M9" s="14">
        <v>6320</v>
      </c>
      <c r="N9" s="14">
        <v>4823</v>
      </c>
      <c r="O9" s="12">
        <f aca="true" t="shared" si="2" ref="O9:O17">SUM(B9:N9)</f>
        <v>159279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144916</v>
      </c>
      <c r="C10" s="14">
        <f>C11+C12+C13</f>
        <v>99033</v>
      </c>
      <c r="D10" s="14">
        <f>D11+D12+D13</f>
        <v>136414</v>
      </c>
      <c r="E10" s="14">
        <f>E11+E12+E13</f>
        <v>21665</v>
      </c>
      <c r="F10" s="14">
        <f aca="true" t="shared" si="3" ref="F10:N10">F11+F12+F13</f>
        <v>103062</v>
      </c>
      <c r="G10" s="14">
        <f t="shared" si="3"/>
        <v>155878</v>
      </c>
      <c r="H10" s="14">
        <f>H11+H12+H13</f>
        <v>91996</v>
      </c>
      <c r="I10" s="14">
        <f>I11+I12+I13</f>
        <v>12237</v>
      </c>
      <c r="J10" s="14">
        <f>J11+J12+J13</f>
        <v>146207</v>
      </c>
      <c r="K10" s="14">
        <f>K11+K12+K13</f>
        <v>92904</v>
      </c>
      <c r="L10" s="14">
        <f>L11+L12+L13</f>
        <v>123675</v>
      </c>
      <c r="M10" s="14">
        <f t="shared" si="3"/>
        <v>44403</v>
      </c>
      <c r="N10" s="14">
        <f t="shared" si="3"/>
        <v>31288</v>
      </c>
      <c r="O10" s="12">
        <f t="shared" si="2"/>
        <v>1203678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66216</v>
      </c>
      <c r="C11" s="14">
        <v>46826</v>
      </c>
      <c r="D11" s="14">
        <v>61659</v>
      </c>
      <c r="E11" s="14">
        <v>9945</v>
      </c>
      <c r="F11" s="14">
        <v>46385</v>
      </c>
      <c r="G11" s="14">
        <v>69719</v>
      </c>
      <c r="H11" s="14">
        <v>43301</v>
      </c>
      <c r="I11" s="14">
        <v>5649</v>
      </c>
      <c r="J11" s="14">
        <v>68842</v>
      </c>
      <c r="K11" s="14">
        <v>41717</v>
      </c>
      <c r="L11" s="14">
        <v>55165</v>
      </c>
      <c r="M11" s="14">
        <v>19002</v>
      </c>
      <c r="N11" s="14">
        <v>13165</v>
      </c>
      <c r="O11" s="12">
        <f t="shared" si="2"/>
        <v>547591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73270</v>
      </c>
      <c r="C12" s="14">
        <v>47394</v>
      </c>
      <c r="D12" s="14">
        <v>70473</v>
      </c>
      <c r="E12" s="14">
        <v>10753</v>
      </c>
      <c r="F12" s="14">
        <v>52270</v>
      </c>
      <c r="G12" s="14">
        <v>78043</v>
      </c>
      <c r="H12" s="14">
        <v>44962</v>
      </c>
      <c r="I12" s="14">
        <v>6008</v>
      </c>
      <c r="J12" s="14">
        <v>72582</v>
      </c>
      <c r="K12" s="14">
        <v>47465</v>
      </c>
      <c r="L12" s="14">
        <v>64364</v>
      </c>
      <c r="M12" s="14">
        <v>23753</v>
      </c>
      <c r="N12" s="14">
        <v>17053</v>
      </c>
      <c r="O12" s="12">
        <f t="shared" si="2"/>
        <v>608390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5430</v>
      </c>
      <c r="C13" s="14">
        <v>4813</v>
      </c>
      <c r="D13" s="14">
        <v>4282</v>
      </c>
      <c r="E13" s="14">
        <v>967</v>
      </c>
      <c r="F13" s="14">
        <v>4407</v>
      </c>
      <c r="G13" s="14">
        <v>8116</v>
      </c>
      <c r="H13" s="14">
        <v>3733</v>
      </c>
      <c r="I13" s="14">
        <v>580</v>
      </c>
      <c r="J13" s="14">
        <v>4783</v>
      </c>
      <c r="K13" s="14">
        <v>3722</v>
      </c>
      <c r="L13" s="14">
        <v>4146</v>
      </c>
      <c r="M13" s="14">
        <v>1648</v>
      </c>
      <c r="N13" s="14">
        <v>1070</v>
      </c>
      <c r="O13" s="12">
        <f t="shared" si="2"/>
        <v>47697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8697</v>
      </c>
      <c r="C14" s="14">
        <f>C15+C16+C17</f>
        <v>5899</v>
      </c>
      <c r="D14" s="14">
        <f>D15+D16+D17</f>
        <v>7558</v>
      </c>
      <c r="E14" s="14">
        <f>E15+E16+E17</f>
        <v>1161</v>
      </c>
      <c r="F14" s="14">
        <f aca="true" t="shared" si="4" ref="F14:N14">F15+F16+F17</f>
        <v>6283</v>
      </c>
      <c r="G14" s="14">
        <f t="shared" si="4"/>
        <v>9908</v>
      </c>
      <c r="H14" s="14">
        <f>H15+H16+H17</f>
        <v>5331</v>
      </c>
      <c r="I14" s="14">
        <f>I15+I16+I17</f>
        <v>795</v>
      </c>
      <c r="J14" s="14">
        <f>J15+J16+J17</f>
        <v>8710</v>
      </c>
      <c r="K14" s="14">
        <f>K15+K16+K17</f>
        <v>5505</v>
      </c>
      <c r="L14" s="14">
        <f>L15+L16+L17</f>
        <v>8095</v>
      </c>
      <c r="M14" s="14">
        <f t="shared" si="4"/>
        <v>2216</v>
      </c>
      <c r="N14" s="14">
        <f t="shared" si="4"/>
        <v>1377</v>
      </c>
      <c r="O14" s="12">
        <f t="shared" si="2"/>
        <v>71535</v>
      </c>
    </row>
    <row r="15" spans="1:26" ht="18.75" customHeight="1">
      <c r="A15" s="15" t="s">
        <v>13</v>
      </c>
      <c r="B15" s="14">
        <v>8679</v>
      </c>
      <c r="C15" s="14">
        <v>5892</v>
      </c>
      <c r="D15" s="14">
        <v>7553</v>
      </c>
      <c r="E15" s="14">
        <v>1160</v>
      </c>
      <c r="F15" s="14">
        <v>6276</v>
      </c>
      <c r="G15" s="14">
        <v>9896</v>
      </c>
      <c r="H15" s="14">
        <v>5328</v>
      </c>
      <c r="I15" s="14">
        <v>793</v>
      </c>
      <c r="J15" s="14">
        <v>8696</v>
      </c>
      <c r="K15" s="14">
        <v>5491</v>
      </c>
      <c r="L15" s="14">
        <v>8081</v>
      </c>
      <c r="M15" s="14">
        <v>2209</v>
      </c>
      <c r="N15" s="14">
        <v>1377</v>
      </c>
      <c r="O15" s="12">
        <f t="shared" si="2"/>
        <v>71431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0</v>
      </c>
      <c r="D16" s="14">
        <v>3</v>
      </c>
      <c r="E16" s="14">
        <v>1</v>
      </c>
      <c r="F16" s="14">
        <v>4</v>
      </c>
      <c r="G16" s="14">
        <v>3</v>
      </c>
      <c r="H16" s="14">
        <v>2</v>
      </c>
      <c r="I16" s="14">
        <v>2</v>
      </c>
      <c r="J16" s="14">
        <v>5</v>
      </c>
      <c r="K16" s="14">
        <v>8</v>
      </c>
      <c r="L16" s="14">
        <v>4</v>
      </c>
      <c r="M16" s="14">
        <v>4</v>
      </c>
      <c r="N16" s="14">
        <v>0</v>
      </c>
      <c r="O16" s="12">
        <f t="shared" si="2"/>
        <v>45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7</v>
      </c>
      <c r="D17" s="14">
        <v>2</v>
      </c>
      <c r="E17" s="14">
        <v>0</v>
      </c>
      <c r="F17" s="14">
        <v>3</v>
      </c>
      <c r="G17" s="14">
        <v>9</v>
      </c>
      <c r="H17" s="14">
        <v>1</v>
      </c>
      <c r="I17" s="14">
        <v>0</v>
      </c>
      <c r="J17" s="14">
        <v>9</v>
      </c>
      <c r="K17" s="14">
        <v>6</v>
      </c>
      <c r="L17" s="14">
        <v>10</v>
      </c>
      <c r="M17" s="14">
        <v>3</v>
      </c>
      <c r="N17" s="14">
        <v>0</v>
      </c>
      <c r="O17" s="12">
        <f t="shared" si="2"/>
        <v>59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80954</v>
      </c>
      <c r="C18" s="18">
        <f>C19+C20+C21</f>
        <v>48070</v>
      </c>
      <c r="D18" s="18">
        <f>D19+D20+D21</f>
        <v>49124</v>
      </c>
      <c r="E18" s="18">
        <f>E19+E20+E21</f>
        <v>9234</v>
      </c>
      <c r="F18" s="18">
        <f aca="true" t="shared" si="5" ref="F18:N18">F19+F20+F21</f>
        <v>44404</v>
      </c>
      <c r="G18" s="18">
        <f t="shared" si="5"/>
        <v>61724</v>
      </c>
      <c r="H18" s="18">
        <f>H19+H20+H21</f>
        <v>46835</v>
      </c>
      <c r="I18" s="18">
        <f>I19+I20+I21</f>
        <v>5894</v>
      </c>
      <c r="J18" s="18">
        <f>J19+J20+J21</f>
        <v>70549</v>
      </c>
      <c r="K18" s="18">
        <f>K19+K20+K21</f>
        <v>43369</v>
      </c>
      <c r="L18" s="18">
        <f>L19+L20+L21</f>
        <v>70420</v>
      </c>
      <c r="M18" s="18">
        <f t="shared" si="5"/>
        <v>21855</v>
      </c>
      <c r="N18" s="18">
        <f t="shared" si="5"/>
        <v>13152</v>
      </c>
      <c r="O18" s="12">
        <f aca="true" t="shared" si="6" ref="O18:O24">SUM(B18:N18)</f>
        <v>565584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46756</v>
      </c>
      <c r="C19" s="14">
        <v>29663</v>
      </c>
      <c r="D19" s="14">
        <v>27895</v>
      </c>
      <c r="E19" s="14">
        <v>5440</v>
      </c>
      <c r="F19" s="14">
        <v>25967</v>
      </c>
      <c r="G19" s="14">
        <v>37593</v>
      </c>
      <c r="H19" s="14">
        <v>28895</v>
      </c>
      <c r="I19" s="14">
        <v>3794</v>
      </c>
      <c r="J19" s="14">
        <v>41370</v>
      </c>
      <c r="K19" s="14">
        <v>24335</v>
      </c>
      <c r="L19" s="14">
        <v>39233</v>
      </c>
      <c r="M19" s="14">
        <v>12085</v>
      </c>
      <c r="N19" s="14">
        <v>7200</v>
      </c>
      <c r="O19" s="12">
        <f t="shared" si="6"/>
        <v>330226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31651</v>
      </c>
      <c r="C20" s="14">
        <v>16602</v>
      </c>
      <c r="D20" s="14">
        <v>19816</v>
      </c>
      <c r="E20" s="14">
        <v>3474</v>
      </c>
      <c r="F20" s="14">
        <v>16755</v>
      </c>
      <c r="G20" s="14">
        <v>21222</v>
      </c>
      <c r="H20" s="14">
        <v>16481</v>
      </c>
      <c r="I20" s="14">
        <v>1883</v>
      </c>
      <c r="J20" s="14">
        <v>27136</v>
      </c>
      <c r="K20" s="14">
        <v>17658</v>
      </c>
      <c r="L20" s="14">
        <v>29017</v>
      </c>
      <c r="M20" s="14">
        <v>9097</v>
      </c>
      <c r="N20" s="14">
        <v>5577</v>
      </c>
      <c r="O20" s="12">
        <f t="shared" si="6"/>
        <v>216369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2547</v>
      </c>
      <c r="C21" s="14">
        <v>1805</v>
      </c>
      <c r="D21" s="14">
        <v>1413</v>
      </c>
      <c r="E21" s="14">
        <v>320</v>
      </c>
      <c r="F21" s="14">
        <v>1682</v>
      </c>
      <c r="G21" s="14">
        <v>2909</v>
      </c>
      <c r="H21" s="14">
        <v>1459</v>
      </c>
      <c r="I21" s="14">
        <v>217</v>
      </c>
      <c r="J21" s="14">
        <v>2043</v>
      </c>
      <c r="K21" s="14">
        <v>1376</v>
      </c>
      <c r="L21" s="14">
        <v>2170</v>
      </c>
      <c r="M21" s="14">
        <v>673</v>
      </c>
      <c r="N21" s="14">
        <v>375</v>
      </c>
      <c r="O21" s="12">
        <f t="shared" si="6"/>
        <v>18989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100331</v>
      </c>
      <c r="C22" s="14">
        <f>C23+C24</f>
        <v>69746</v>
      </c>
      <c r="D22" s="14">
        <f>D23+D24</f>
        <v>83244</v>
      </c>
      <c r="E22" s="14">
        <f>E23+E24</f>
        <v>16812</v>
      </c>
      <c r="F22" s="14">
        <f aca="true" t="shared" si="7" ref="F22:N22">F23+F24</f>
        <v>72888</v>
      </c>
      <c r="G22" s="14">
        <f t="shared" si="7"/>
        <v>108692</v>
      </c>
      <c r="H22" s="14">
        <f>H23+H24</f>
        <v>66071</v>
      </c>
      <c r="I22" s="14">
        <f>I23+I24</f>
        <v>9053</v>
      </c>
      <c r="J22" s="14">
        <f>J23+J24</f>
        <v>78701</v>
      </c>
      <c r="K22" s="14">
        <f>K23+K24</f>
        <v>61616</v>
      </c>
      <c r="L22" s="14">
        <f>L23+L24</f>
        <v>62481</v>
      </c>
      <c r="M22" s="14">
        <f t="shared" si="7"/>
        <v>17972</v>
      </c>
      <c r="N22" s="14">
        <f t="shared" si="7"/>
        <v>10528</v>
      </c>
      <c r="O22" s="12">
        <f t="shared" si="6"/>
        <v>758135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62110</v>
      </c>
      <c r="C23" s="14">
        <v>48400</v>
      </c>
      <c r="D23" s="14">
        <v>53462</v>
      </c>
      <c r="E23" s="14">
        <v>11615</v>
      </c>
      <c r="F23" s="14">
        <v>47862</v>
      </c>
      <c r="G23" s="14">
        <v>75121</v>
      </c>
      <c r="H23" s="14">
        <v>46642</v>
      </c>
      <c r="I23" s="14">
        <v>6925</v>
      </c>
      <c r="J23" s="14">
        <v>51708</v>
      </c>
      <c r="K23" s="14">
        <v>41450</v>
      </c>
      <c r="L23" s="14">
        <v>41944</v>
      </c>
      <c r="M23" s="14">
        <v>12228</v>
      </c>
      <c r="N23" s="14">
        <v>6667</v>
      </c>
      <c r="O23" s="12">
        <f t="shared" si="6"/>
        <v>506134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38221</v>
      </c>
      <c r="C24" s="14">
        <v>21346</v>
      </c>
      <c r="D24" s="14">
        <v>29782</v>
      </c>
      <c r="E24" s="14">
        <v>5197</v>
      </c>
      <c r="F24" s="14">
        <v>25026</v>
      </c>
      <c r="G24" s="14">
        <v>33571</v>
      </c>
      <c r="H24" s="14">
        <v>19429</v>
      </c>
      <c r="I24" s="14">
        <v>2128</v>
      </c>
      <c r="J24" s="14">
        <v>26993</v>
      </c>
      <c r="K24" s="14">
        <v>20166</v>
      </c>
      <c r="L24" s="14">
        <v>20537</v>
      </c>
      <c r="M24" s="14">
        <v>5744</v>
      </c>
      <c r="N24" s="14">
        <v>3861</v>
      </c>
      <c r="O24" s="12">
        <f t="shared" si="6"/>
        <v>252001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778814.1516</v>
      </c>
      <c r="C28" s="56">
        <f aca="true" t="shared" si="8" ref="C28:N28">C29+C30</f>
        <v>560164.5554</v>
      </c>
      <c r="D28" s="56">
        <f t="shared" si="8"/>
        <v>583721.0019</v>
      </c>
      <c r="E28" s="56">
        <f t="shared" si="8"/>
        <v>152312.21169999999</v>
      </c>
      <c r="F28" s="56">
        <f t="shared" si="8"/>
        <v>554142.3255</v>
      </c>
      <c r="G28" s="56">
        <f t="shared" si="8"/>
        <v>667379.4438</v>
      </c>
      <c r="H28" s="56">
        <f t="shared" si="8"/>
        <v>495259.44680000003</v>
      </c>
      <c r="I28" s="56">
        <f t="shared" si="8"/>
        <v>71390.75580000001</v>
      </c>
      <c r="J28" s="56">
        <f t="shared" si="8"/>
        <v>708717.0634</v>
      </c>
      <c r="K28" s="56">
        <f t="shared" si="8"/>
        <v>560187.8537999999</v>
      </c>
      <c r="L28" s="56">
        <f t="shared" si="8"/>
        <v>690864.2742</v>
      </c>
      <c r="M28" s="56">
        <f t="shared" si="8"/>
        <v>291385.08900000004</v>
      </c>
      <c r="N28" s="56">
        <f t="shared" si="8"/>
        <v>163770.1508</v>
      </c>
      <c r="O28" s="56">
        <f>SUM(B28:N28)</f>
        <v>6278108.3237</v>
      </c>
      <c r="Q28" s="62"/>
    </row>
    <row r="29" spans="1:15" ht="18.75" customHeight="1">
      <c r="A29" s="54" t="s">
        <v>54</v>
      </c>
      <c r="B29" s="52">
        <f aca="true" t="shared" si="9" ref="B29:N29">B26*B7</f>
        <v>774163.5616</v>
      </c>
      <c r="C29" s="52">
        <f t="shared" si="9"/>
        <v>552541.3753999999</v>
      </c>
      <c r="D29" s="52">
        <f t="shared" si="9"/>
        <v>572165.5919</v>
      </c>
      <c r="E29" s="52">
        <f t="shared" si="9"/>
        <v>152312.21169999999</v>
      </c>
      <c r="F29" s="52">
        <f t="shared" si="9"/>
        <v>537291.2055</v>
      </c>
      <c r="G29" s="52">
        <f t="shared" si="9"/>
        <v>662747.3638</v>
      </c>
      <c r="H29" s="52">
        <f t="shared" si="9"/>
        <v>491759.07680000004</v>
      </c>
      <c r="I29" s="52">
        <f t="shared" si="9"/>
        <v>71390.75580000001</v>
      </c>
      <c r="J29" s="52">
        <f t="shared" si="9"/>
        <v>690708.6934</v>
      </c>
      <c r="K29" s="52">
        <f t="shared" si="9"/>
        <v>542271.4038</v>
      </c>
      <c r="L29" s="52">
        <f t="shared" si="9"/>
        <v>675207.0742</v>
      </c>
      <c r="M29" s="52">
        <f t="shared" si="9"/>
        <v>284466.939</v>
      </c>
      <c r="N29" s="52">
        <f t="shared" si="9"/>
        <v>160449.7808</v>
      </c>
      <c r="O29" s="53">
        <f>SUM(B29:N29)</f>
        <v>6167475.033699999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-83583.4</v>
      </c>
      <c r="C32" s="25">
        <f t="shared" si="10"/>
        <v>-76587.3</v>
      </c>
      <c r="D32" s="25">
        <f t="shared" si="10"/>
        <v>-82950.81</v>
      </c>
      <c r="E32" s="25">
        <f t="shared" si="10"/>
        <v>-11167.1</v>
      </c>
      <c r="F32" s="25">
        <f t="shared" si="10"/>
        <v>-52100</v>
      </c>
      <c r="G32" s="25">
        <f t="shared" si="10"/>
        <v>-90043.2</v>
      </c>
      <c r="H32" s="25">
        <f t="shared" si="10"/>
        <v>-71530.5</v>
      </c>
      <c r="I32" s="25">
        <f t="shared" si="10"/>
        <v>-12127.2</v>
      </c>
      <c r="J32" s="25">
        <f t="shared" si="10"/>
        <v>-58626.2</v>
      </c>
      <c r="K32" s="25">
        <f t="shared" si="10"/>
        <v>-63893.7</v>
      </c>
      <c r="L32" s="25">
        <f t="shared" si="10"/>
        <v>-56037.6</v>
      </c>
      <c r="M32" s="25">
        <f t="shared" si="10"/>
        <v>-27176</v>
      </c>
      <c r="N32" s="25">
        <f t="shared" si="10"/>
        <v>-20738.9</v>
      </c>
      <c r="O32" s="25">
        <f t="shared" si="10"/>
        <v>-706561.91</v>
      </c>
    </row>
    <row r="33" spans="1:15" ht="18.75" customHeight="1">
      <c r="A33" s="17" t="s">
        <v>95</v>
      </c>
      <c r="B33" s="26">
        <f>+B34</f>
        <v>-83045.9</v>
      </c>
      <c r="C33" s="26">
        <f aca="true" t="shared" si="11" ref="C33:O33">+C34</f>
        <v>-76049.8</v>
      </c>
      <c r="D33" s="26">
        <f t="shared" si="11"/>
        <v>-66551.1</v>
      </c>
      <c r="E33" s="26">
        <f t="shared" si="11"/>
        <v>-11167.1</v>
      </c>
      <c r="F33" s="26">
        <f t="shared" si="11"/>
        <v>-51600</v>
      </c>
      <c r="G33" s="26">
        <f t="shared" si="11"/>
        <v>-89543.2</v>
      </c>
      <c r="H33" s="26">
        <f t="shared" si="11"/>
        <v>-71530.5</v>
      </c>
      <c r="I33" s="26">
        <f t="shared" si="11"/>
        <v>-8939.7</v>
      </c>
      <c r="J33" s="26">
        <f t="shared" si="11"/>
        <v>-58626.2</v>
      </c>
      <c r="K33" s="26">
        <f t="shared" si="11"/>
        <v>-63893.7</v>
      </c>
      <c r="L33" s="26">
        <f t="shared" si="11"/>
        <v>-56037.6</v>
      </c>
      <c r="M33" s="26">
        <f t="shared" si="11"/>
        <v>-27176</v>
      </c>
      <c r="N33" s="26">
        <f t="shared" si="11"/>
        <v>-20738.9</v>
      </c>
      <c r="O33" s="26">
        <f t="shared" si="11"/>
        <v>-684899.7000000001</v>
      </c>
    </row>
    <row r="34" spans="1:26" ht="18.75" customHeight="1">
      <c r="A34" s="13" t="s">
        <v>55</v>
      </c>
      <c r="B34" s="20">
        <f>ROUND(-B9*$D$3,2)</f>
        <v>-83045.9</v>
      </c>
      <c r="C34" s="20">
        <f>ROUND(-C9*$D$3,2)</f>
        <v>-76049.8</v>
      </c>
      <c r="D34" s="20">
        <f>ROUND(-D9*$D$3,2)</f>
        <v>-66551.1</v>
      </c>
      <c r="E34" s="20">
        <f>ROUND(-E9*$D$3,2)</f>
        <v>-11167.1</v>
      </c>
      <c r="F34" s="20">
        <f aca="true" t="shared" si="12" ref="F34:N34">ROUND(-F9*$D$3,2)</f>
        <v>-51600</v>
      </c>
      <c r="G34" s="20">
        <f t="shared" si="12"/>
        <v>-89543.2</v>
      </c>
      <c r="H34" s="20">
        <f t="shared" si="12"/>
        <v>-71530.5</v>
      </c>
      <c r="I34" s="20">
        <f>ROUND(-I9*$D$3,2)</f>
        <v>-8939.7</v>
      </c>
      <c r="J34" s="20">
        <f>ROUND(-J9*$D$3,2)</f>
        <v>-58626.2</v>
      </c>
      <c r="K34" s="20">
        <f>ROUND(-K9*$D$3,2)</f>
        <v>-63893.7</v>
      </c>
      <c r="L34" s="20">
        <f>ROUND(-L9*$D$3,2)</f>
        <v>-56037.6</v>
      </c>
      <c r="M34" s="20">
        <f t="shared" si="12"/>
        <v>-27176</v>
      </c>
      <c r="N34" s="20">
        <f t="shared" si="12"/>
        <v>-20738.9</v>
      </c>
      <c r="O34" s="44">
        <f aca="true" t="shared" si="13" ref="O34:O45">SUM(B34:N34)</f>
        <v>-684899.7000000001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-13319.51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-18582.010000000002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-500-12819.51</f>
        <v>-13319.51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-18582.010000000002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-3080.2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-3080.2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695230.7516</v>
      </c>
      <c r="C46" s="29">
        <f t="shared" si="15"/>
        <v>483577.25539999997</v>
      </c>
      <c r="D46" s="29">
        <f t="shared" si="15"/>
        <v>500770.19190000003</v>
      </c>
      <c r="E46" s="29">
        <f t="shared" si="15"/>
        <v>141145.11169999998</v>
      </c>
      <c r="F46" s="29">
        <f t="shared" si="15"/>
        <v>502042.32550000004</v>
      </c>
      <c r="G46" s="29">
        <f t="shared" si="15"/>
        <v>577336.2438</v>
      </c>
      <c r="H46" s="29">
        <f t="shared" si="15"/>
        <v>423728.94680000003</v>
      </c>
      <c r="I46" s="29">
        <f t="shared" si="15"/>
        <v>59263.55580000002</v>
      </c>
      <c r="J46" s="29">
        <f t="shared" si="15"/>
        <v>650090.8634</v>
      </c>
      <c r="K46" s="29">
        <f t="shared" si="15"/>
        <v>496294.1537999999</v>
      </c>
      <c r="L46" s="29">
        <f t="shared" si="15"/>
        <v>634826.6742</v>
      </c>
      <c r="M46" s="29">
        <f t="shared" si="15"/>
        <v>264209.08900000004</v>
      </c>
      <c r="N46" s="29">
        <f t="shared" si="15"/>
        <v>143031.2508</v>
      </c>
      <c r="O46" s="29">
        <f>SUM(B46:N46)</f>
        <v>5571546.413699999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695230.75</v>
      </c>
      <c r="C49" s="35">
        <f aca="true" t="shared" si="16" ref="C49:N49">SUM(C50:C63)</f>
        <v>483577.25</v>
      </c>
      <c r="D49" s="35">
        <f t="shared" si="16"/>
        <v>500770.19</v>
      </c>
      <c r="E49" s="35">
        <f t="shared" si="16"/>
        <v>141145.11</v>
      </c>
      <c r="F49" s="35">
        <f t="shared" si="16"/>
        <v>502042.33</v>
      </c>
      <c r="G49" s="35">
        <f t="shared" si="16"/>
        <v>577336.24</v>
      </c>
      <c r="H49" s="35">
        <f t="shared" si="16"/>
        <v>423728.95</v>
      </c>
      <c r="I49" s="35">
        <f t="shared" si="16"/>
        <v>59263.56</v>
      </c>
      <c r="J49" s="35">
        <f t="shared" si="16"/>
        <v>650090.87</v>
      </c>
      <c r="K49" s="35">
        <f t="shared" si="16"/>
        <v>496294.15</v>
      </c>
      <c r="L49" s="35">
        <f t="shared" si="16"/>
        <v>634826.67</v>
      </c>
      <c r="M49" s="35">
        <f t="shared" si="16"/>
        <v>264209.09</v>
      </c>
      <c r="N49" s="35">
        <f t="shared" si="16"/>
        <v>143031.25</v>
      </c>
      <c r="O49" s="29">
        <f>SUM(O50:O63)</f>
        <v>5571546.41</v>
      </c>
      <c r="Q49" s="64"/>
    </row>
    <row r="50" spans="1:18" ht="18.75" customHeight="1">
      <c r="A50" s="17" t="s">
        <v>39</v>
      </c>
      <c r="B50" s="35">
        <f>128837.92+1149.36</f>
        <v>129987.28</v>
      </c>
      <c r="C50" s="35">
        <v>137163.73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267151.01</v>
      </c>
      <c r="P50"/>
      <c r="Q50" s="64"/>
      <c r="R50" s="65"/>
    </row>
    <row r="51" spans="1:16" ht="18.75" customHeight="1">
      <c r="A51" s="17" t="s">
        <v>40</v>
      </c>
      <c r="B51" s="35">
        <f>561742.24+3501.23</f>
        <v>565243.47</v>
      </c>
      <c r="C51" s="35">
        <v>346413.52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911656.99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f>492294.98+8475.21</f>
        <v>500770.19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500770.19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141145.11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141145.11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502042.33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502042.33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577336.24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577336.24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423728.95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423728.95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59263.56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59263.56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650090.87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650090.87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496294.15</v>
      </c>
      <c r="L59" s="34">
        <v>0</v>
      </c>
      <c r="M59" s="34">
        <v>0</v>
      </c>
      <c r="N59" s="34">
        <v>0</v>
      </c>
      <c r="O59" s="29">
        <f t="shared" si="17"/>
        <v>496294.15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634826.67</v>
      </c>
      <c r="M60" s="34">
        <v>0</v>
      </c>
      <c r="N60" s="34">
        <v>0</v>
      </c>
      <c r="O60" s="26">
        <f t="shared" si="17"/>
        <v>634826.67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264209.09</v>
      </c>
      <c r="N61" s="34">
        <v>0</v>
      </c>
      <c r="O61" s="29">
        <f t="shared" si="17"/>
        <v>264209.09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143031.25</v>
      </c>
      <c r="O62" s="26">
        <f t="shared" si="17"/>
        <v>143031.25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2.471323716618039</v>
      </c>
      <c r="C67" s="42">
        <v>2.6029239105015507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2.1304899904294334</v>
      </c>
      <c r="C68" s="42">
        <v>2.1950999858589055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2.3751000000000007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2019-05-17T14:07:04Z</dcterms:modified>
  <cp:category/>
  <cp:version/>
  <cp:contentType/>
  <cp:contentStatus/>
</cp:coreProperties>
</file>