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<sst xmlns="http://schemas.openxmlformats.org/spreadsheetml/2006/main" count="99" uniqueCount="97">
  <si>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</si>
  <si>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</si>
  <si>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</si>
  <si>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</si>
  <si>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</si>
  <si>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</si>
  <si>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</si>
  <si>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</si>
  <si>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</si>
  <si>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</si>
  <si>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</si>
  <si>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</si>
  <si>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</si>
  <si>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</si>
  <si>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</si>
  <si>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</si>
  <si>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</si>
  <si>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</si>
  <si>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</si>
  <si>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</si>
  <si>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</si>
  <si>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</si>
  <si>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</si>
  <si>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</si>
  <si>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</si>
  <si>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</si>
  <si>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</si>
  <si>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</si>
  <si>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</si>
  <si>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</si>
  <si>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</si>
  <si>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</si>
  <si>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</si>
  <si>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</si>
  <si>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</si>
  <si>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</si>
  <si>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</si>
  <si>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</si>
  <si>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</si>
  <si>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</si>
  <si>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</si>
  <si>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</si>
  <si>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</si>
  <si>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</si>
  <si>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</si>
  <si>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</si>
  <si>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</si>
  <si>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</si>
  <si>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</si>
  <si>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</si>
  <si>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</si>
  <si>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</si>
  <si>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</si>
  <si>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</si>
  <si>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</si>
  <si>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</si>
  <si>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</si>
  <si>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</si>
  <si>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</si>
  <si>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</si>
  <si>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</si>
  <si>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</si>
  <si>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</si>
  <si>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</si>
  <si>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</si>
  <si>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</si>
  <si>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</si>
  <si>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</si>
  <si>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</si>
  <si>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</si>
  <si>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</si>
  <si>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</si>
  <si>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</si>
  <si>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</si>
  <si>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</si>
  <si>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</si>
  <si>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</si>
  <si>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</si>
  <si>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</si>
  <si>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</si>
  <si>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</si>
  <si>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</si>
  <si>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</si>
  <si>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</si>
  <si>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</si>
  <si>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</si>
  <si>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</si>
  <si>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</si>
  <si>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</si>
  <si>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</si>
  <si>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</si>
  <si>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</si>
  <si>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</si>
  <si>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</si>
  <si>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</si>
  <si>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</si>
  <si>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10/05/19 - VENCIMENTO 17/05/19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</si>
</sst>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511538</v>
      </c>
      <c r="C7" s="10">
        <f t="shared" si="0"/>
        <v>372996</v>
      </c>
      <c r="D7" s="10">
        <f t="shared" si="0"/>
        <v>385555</v>
      </c>
      <c r="E7" s="10">
        <f t="shared" si="0"/>
        <v>72703</v>
      </c>
      <c r="F7" s="10">
        <f t="shared" si="0"/>
        <v>341410</v>
      </c>
      <c r="G7" s="10">
        <f t="shared" si="0"/>
        <v>524258</v>
      </c>
      <c r="H7" s="10">
        <f t="shared" si="0"/>
        <v>360712</v>
      </c>
      <c r="I7" s="10">
        <f t="shared" si="0"/>
        <v>48563</v>
      </c>
      <c r="J7" s="10">
        <f t="shared" si="0"/>
        <v>441430</v>
      </c>
      <c r="K7" s="10">
        <f t="shared" si="0"/>
        <v>309535</v>
      </c>
      <c r="L7" s="10">
        <f t="shared" si="0"/>
        <v>369356</v>
      </c>
      <c r="M7" s="10">
        <f t="shared" si="0"/>
        <v>150360</v>
      </c>
      <c r="N7" s="10">
        <f t="shared" si="0"/>
        <v>100075</v>
      </c>
      <c r="O7" s="10">
        <f>+O8+O18+O22</f>
        <v>3988491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241490</v>
      </c>
      <c r="C8" s="12">
        <f t="shared" si="1"/>
        <v>186663</v>
      </c>
      <c r="D8" s="12">
        <f t="shared" si="1"/>
        <v>208790</v>
      </c>
      <c r="E8" s="12">
        <f t="shared" si="1"/>
        <v>35099</v>
      </c>
      <c r="F8" s="12">
        <f t="shared" si="1"/>
        <v>171888</v>
      </c>
      <c r="G8" s="12">
        <f t="shared" si="1"/>
        <v>271627</v>
      </c>
      <c r="H8" s="12">
        <f t="shared" si="1"/>
        <v>176623</v>
      </c>
      <c r="I8" s="12">
        <f t="shared" si="1"/>
        <v>24563</v>
      </c>
      <c r="J8" s="12">
        <f t="shared" si="1"/>
        <v>233034</v>
      </c>
      <c r="K8" s="12">
        <f t="shared" si="1"/>
        <v>154611</v>
      </c>
      <c r="L8" s="12">
        <f t="shared" si="1"/>
        <v>184280</v>
      </c>
      <c r="M8" s="12">
        <f t="shared" si="1"/>
        <v>84270</v>
      </c>
      <c r="N8" s="12">
        <f t="shared" si="1"/>
        <v>58832</v>
      </c>
      <c r="O8" s="12">
        <f>SUM(B8:N8)</f>
        <v>2031770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20964</v>
      </c>
      <c r="C9" s="14">
        <v>19970</v>
      </c>
      <c r="D9" s="14">
        <v>14489</v>
      </c>
      <c r="E9" s="14">
        <v>2853</v>
      </c>
      <c r="F9" s="14">
        <v>12191</v>
      </c>
      <c r="G9" s="14">
        <v>21942</v>
      </c>
      <c r="H9" s="14">
        <v>19545</v>
      </c>
      <c r="I9" s="14">
        <v>2751</v>
      </c>
      <c r="J9" s="14">
        <v>13955</v>
      </c>
      <c r="K9" s="14">
        <v>16093</v>
      </c>
      <c r="L9" s="14">
        <v>13445</v>
      </c>
      <c r="M9" s="14">
        <v>8317</v>
      </c>
      <c r="N9" s="14">
        <v>6390</v>
      </c>
      <c r="O9" s="12">
        <f aca="true" t="shared" si="2" ref="O9:O17">SUM(B9:N9)</f>
        <v>172905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209571</v>
      </c>
      <c r="C10" s="14">
        <f>C11+C12+C13</f>
        <v>158521</v>
      </c>
      <c r="D10" s="14">
        <f>D11+D12+D13</f>
        <v>185196</v>
      </c>
      <c r="E10" s="14">
        <f>E11+E12+E13</f>
        <v>30752</v>
      </c>
      <c r="F10" s="14">
        <f aca="true" t="shared" si="3" ref="F10:N10">F11+F12+F13</f>
        <v>151715</v>
      </c>
      <c r="G10" s="14">
        <f t="shared" si="3"/>
        <v>236322</v>
      </c>
      <c r="H10" s="14">
        <f>H11+H12+H13</f>
        <v>149613</v>
      </c>
      <c r="I10" s="14">
        <f>I11+I12+I13</f>
        <v>20690</v>
      </c>
      <c r="J10" s="14">
        <f>J11+J12+J13</f>
        <v>208273</v>
      </c>
      <c r="K10" s="14">
        <f>K11+K12+K13</f>
        <v>131752</v>
      </c>
      <c r="L10" s="14">
        <f>L11+L12+L13</f>
        <v>161668</v>
      </c>
      <c r="M10" s="14">
        <f t="shared" si="3"/>
        <v>72674</v>
      </c>
      <c r="N10" s="14">
        <f t="shared" si="3"/>
        <v>50391</v>
      </c>
      <c r="O10" s="12">
        <f t="shared" si="2"/>
        <v>1767138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93159</v>
      </c>
      <c r="C11" s="14">
        <v>70764</v>
      </c>
      <c r="D11" s="14">
        <v>81310</v>
      </c>
      <c r="E11" s="14">
        <v>13729</v>
      </c>
      <c r="F11" s="14">
        <v>65715</v>
      </c>
      <c r="G11" s="14">
        <v>102799</v>
      </c>
      <c r="H11" s="14">
        <v>68228</v>
      </c>
      <c r="I11" s="14">
        <v>9434</v>
      </c>
      <c r="J11" s="14">
        <v>95469</v>
      </c>
      <c r="K11" s="14">
        <v>58732</v>
      </c>
      <c r="L11" s="14">
        <v>71799</v>
      </c>
      <c r="M11" s="14">
        <v>31601</v>
      </c>
      <c r="N11" s="14">
        <v>21291</v>
      </c>
      <c r="O11" s="12">
        <f t="shared" si="2"/>
        <v>784030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106259</v>
      </c>
      <c r="C12" s="14">
        <v>76198</v>
      </c>
      <c r="D12" s="14">
        <v>96385</v>
      </c>
      <c r="E12" s="14">
        <v>15214</v>
      </c>
      <c r="F12" s="14">
        <v>76621</v>
      </c>
      <c r="G12" s="14">
        <v>117643</v>
      </c>
      <c r="H12" s="14">
        <v>72551</v>
      </c>
      <c r="I12" s="14">
        <v>9915</v>
      </c>
      <c r="J12" s="14">
        <v>103971</v>
      </c>
      <c r="K12" s="14">
        <v>65980</v>
      </c>
      <c r="L12" s="14">
        <v>82209</v>
      </c>
      <c r="M12" s="14">
        <v>37121</v>
      </c>
      <c r="N12" s="14">
        <v>26757</v>
      </c>
      <c r="O12" s="12">
        <f t="shared" si="2"/>
        <v>886824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10153</v>
      </c>
      <c r="C13" s="14">
        <v>11559</v>
      </c>
      <c r="D13" s="14">
        <v>7501</v>
      </c>
      <c r="E13" s="14">
        <v>1809</v>
      </c>
      <c r="F13" s="14">
        <v>9379</v>
      </c>
      <c r="G13" s="14">
        <v>15880</v>
      </c>
      <c r="H13" s="14">
        <v>8834</v>
      </c>
      <c r="I13" s="14">
        <v>1341</v>
      </c>
      <c r="J13" s="14">
        <v>8833</v>
      </c>
      <c r="K13" s="14">
        <v>7040</v>
      </c>
      <c r="L13" s="14">
        <v>7660</v>
      </c>
      <c r="M13" s="14">
        <v>3952</v>
      </c>
      <c r="N13" s="14">
        <v>2343</v>
      </c>
      <c r="O13" s="12">
        <f t="shared" si="2"/>
        <v>96284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10955</v>
      </c>
      <c r="C14" s="14">
        <f>C15+C16+C17</f>
        <v>8172</v>
      </c>
      <c r="D14" s="14">
        <f>D15+D16+D17</f>
        <v>9105</v>
      </c>
      <c r="E14" s="14">
        <f>E15+E16+E17</f>
        <v>1494</v>
      </c>
      <c r="F14" s="14">
        <f aca="true" t="shared" si="4" ref="F14:N14">F15+F16+F17</f>
        <v>7982</v>
      </c>
      <c r="G14" s="14">
        <f t="shared" si="4"/>
        <v>13363</v>
      </c>
      <c r="H14" s="14">
        <f>H15+H16+H17</f>
        <v>7465</v>
      </c>
      <c r="I14" s="14">
        <f>I15+I16+I17</f>
        <v>1122</v>
      </c>
      <c r="J14" s="14">
        <f>J15+J16+J17</f>
        <v>10806</v>
      </c>
      <c r="K14" s="14">
        <f>K15+K16+K17</f>
        <v>6766</v>
      </c>
      <c r="L14" s="14">
        <f>L15+L16+L17</f>
        <v>9167</v>
      </c>
      <c r="M14" s="14">
        <f t="shared" si="4"/>
        <v>3279</v>
      </c>
      <c r="N14" s="14">
        <f t="shared" si="4"/>
        <v>2051</v>
      </c>
      <c r="O14" s="12">
        <f t="shared" si="2"/>
        <v>91727</v>
      </c>
    </row>
    <row r="15" spans="1:26" ht="18.75" customHeight="1">
      <c r="A15" s="15" t="s">
        <v>13</v>
      </c>
      <c r="B15" s="14">
        <v>10934</v>
      </c>
      <c r="C15" s="14">
        <v>8161</v>
      </c>
      <c r="D15" s="14">
        <v>9097</v>
      </c>
      <c r="E15" s="14">
        <v>1494</v>
      </c>
      <c r="F15" s="14">
        <v>7967</v>
      </c>
      <c r="G15" s="14">
        <v>13343</v>
      </c>
      <c r="H15" s="14">
        <v>7456</v>
      </c>
      <c r="I15" s="14">
        <v>1122</v>
      </c>
      <c r="J15" s="14">
        <v>10789</v>
      </c>
      <c r="K15" s="14">
        <v>6751</v>
      </c>
      <c r="L15" s="14">
        <v>9152</v>
      </c>
      <c r="M15" s="14">
        <v>3267</v>
      </c>
      <c r="N15" s="14">
        <v>2047</v>
      </c>
      <c r="O15" s="12">
        <f t="shared" si="2"/>
        <v>91580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8</v>
      </c>
      <c r="D16" s="14">
        <v>2</v>
      </c>
      <c r="E16" s="14">
        <v>0</v>
      </c>
      <c r="F16" s="14">
        <v>2</v>
      </c>
      <c r="G16" s="14">
        <v>4</v>
      </c>
      <c r="H16" s="14">
        <v>5</v>
      </c>
      <c r="I16" s="14">
        <v>0</v>
      </c>
      <c r="J16" s="14">
        <v>7</v>
      </c>
      <c r="K16" s="14">
        <v>8</v>
      </c>
      <c r="L16" s="14">
        <v>4</v>
      </c>
      <c r="M16" s="14">
        <v>7</v>
      </c>
      <c r="N16" s="14">
        <v>3</v>
      </c>
      <c r="O16" s="12">
        <f t="shared" si="2"/>
        <v>58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3</v>
      </c>
      <c r="D17" s="14">
        <v>6</v>
      </c>
      <c r="E17" s="14">
        <v>0</v>
      </c>
      <c r="F17" s="14">
        <v>13</v>
      </c>
      <c r="G17" s="14">
        <v>16</v>
      </c>
      <c r="H17" s="14">
        <v>4</v>
      </c>
      <c r="I17" s="14">
        <v>0</v>
      </c>
      <c r="J17" s="14">
        <v>10</v>
      </c>
      <c r="K17" s="14">
        <v>7</v>
      </c>
      <c r="L17" s="14">
        <v>11</v>
      </c>
      <c r="M17" s="14">
        <v>5</v>
      </c>
      <c r="N17" s="14">
        <v>1</v>
      </c>
      <c r="O17" s="12">
        <f t="shared" si="2"/>
        <v>89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118720</v>
      </c>
      <c r="C18" s="18">
        <f>C19+C20+C21</f>
        <v>74241</v>
      </c>
      <c r="D18" s="18">
        <f>D19+D20+D21</f>
        <v>62606</v>
      </c>
      <c r="E18" s="18">
        <f>E19+E20+E21</f>
        <v>12559</v>
      </c>
      <c r="F18" s="18">
        <f aca="true" t="shared" si="5" ref="F18:N18">F19+F20+F21</f>
        <v>60794</v>
      </c>
      <c r="G18" s="18">
        <f t="shared" si="5"/>
        <v>90315</v>
      </c>
      <c r="H18" s="18">
        <f>H19+H20+H21</f>
        <v>76756</v>
      </c>
      <c r="I18" s="18">
        <f>I19+I20+I21</f>
        <v>9827</v>
      </c>
      <c r="J18" s="18">
        <f>J19+J20+J21</f>
        <v>96092</v>
      </c>
      <c r="K18" s="18">
        <f>K19+K20+K21</f>
        <v>63908</v>
      </c>
      <c r="L18" s="18">
        <f>L19+L20+L21</f>
        <v>95176</v>
      </c>
      <c r="M18" s="18">
        <f t="shared" si="5"/>
        <v>36609</v>
      </c>
      <c r="N18" s="18">
        <f t="shared" si="5"/>
        <v>22411</v>
      </c>
      <c r="O18" s="12">
        <f aca="true" t="shared" si="6" ref="O18:O24">SUM(B18:N18)</f>
        <v>820014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70335</v>
      </c>
      <c r="C19" s="14">
        <v>46111</v>
      </c>
      <c r="D19" s="14">
        <v>38367</v>
      </c>
      <c r="E19" s="14">
        <v>7829</v>
      </c>
      <c r="F19" s="14">
        <v>36569</v>
      </c>
      <c r="G19" s="14">
        <v>57696</v>
      </c>
      <c r="H19" s="14">
        <v>48453</v>
      </c>
      <c r="I19" s="14">
        <v>6545</v>
      </c>
      <c r="J19" s="14">
        <v>57721</v>
      </c>
      <c r="K19" s="14">
        <v>37478</v>
      </c>
      <c r="L19" s="14">
        <v>55891</v>
      </c>
      <c r="M19" s="14">
        <v>21603</v>
      </c>
      <c r="N19" s="14">
        <v>13000</v>
      </c>
      <c r="O19" s="12">
        <f t="shared" si="6"/>
        <v>497598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43354</v>
      </c>
      <c r="C20" s="14">
        <v>24015</v>
      </c>
      <c r="D20" s="14">
        <v>21730</v>
      </c>
      <c r="E20" s="14">
        <v>4083</v>
      </c>
      <c r="F20" s="14">
        <v>20878</v>
      </c>
      <c r="G20" s="14">
        <v>27019</v>
      </c>
      <c r="H20" s="14">
        <v>24962</v>
      </c>
      <c r="I20" s="14">
        <v>2841</v>
      </c>
      <c r="J20" s="14">
        <v>34305</v>
      </c>
      <c r="K20" s="14">
        <v>23733</v>
      </c>
      <c r="L20" s="14">
        <v>35485</v>
      </c>
      <c r="M20" s="14">
        <v>13411</v>
      </c>
      <c r="N20" s="14">
        <v>8541</v>
      </c>
      <c r="O20" s="12">
        <f t="shared" si="6"/>
        <v>284357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5031</v>
      </c>
      <c r="C21" s="14">
        <v>4115</v>
      </c>
      <c r="D21" s="14">
        <v>2509</v>
      </c>
      <c r="E21" s="14">
        <v>647</v>
      </c>
      <c r="F21" s="14">
        <v>3347</v>
      </c>
      <c r="G21" s="14">
        <v>5600</v>
      </c>
      <c r="H21" s="14">
        <v>3341</v>
      </c>
      <c r="I21" s="14">
        <v>441</v>
      </c>
      <c r="J21" s="14">
        <v>4066</v>
      </c>
      <c r="K21" s="14">
        <v>2697</v>
      </c>
      <c r="L21" s="14">
        <v>3800</v>
      </c>
      <c r="M21" s="14">
        <v>1595</v>
      </c>
      <c r="N21" s="14">
        <v>870</v>
      </c>
      <c r="O21" s="12">
        <f t="shared" si="6"/>
        <v>38059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151328</v>
      </c>
      <c r="C22" s="14">
        <f>C23+C24</f>
        <v>112092</v>
      </c>
      <c r="D22" s="14">
        <f>D23+D24</f>
        <v>114159</v>
      </c>
      <c r="E22" s="14">
        <f>E23+E24</f>
        <v>25045</v>
      </c>
      <c r="F22" s="14">
        <f aca="true" t="shared" si="7" ref="F22:N22">F23+F24</f>
        <v>108728</v>
      </c>
      <c r="G22" s="14">
        <f t="shared" si="7"/>
        <v>162316</v>
      </c>
      <c r="H22" s="14">
        <f>H23+H24</f>
        <v>107333</v>
      </c>
      <c r="I22" s="14">
        <f>I23+I24</f>
        <v>14173</v>
      </c>
      <c r="J22" s="14">
        <f>J23+J24</f>
        <v>112304</v>
      </c>
      <c r="K22" s="14">
        <f>K23+K24</f>
        <v>91016</v>
      </c>
      <c r="L22" s="14">
        <f>L23+L24</f>
        <v>89900</v>
      </c>
      <c r="M22" s="14">
        <f t="shared" si="7"/>
        <v>29481</v>
      </c>
      <c r="N22" s="14">
        <f t="shared" si="7"/>
        <v>18832</v>
      </c>
      <c r="O22" s="12">
        <f t="shared" si="6"/>
        <v>1136707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86319</v>
      </c>
      <c r="C23" s="14">
        <v>70241</v>
      </c>
      <c r="D23" s="14">
        <v>68255</v>
      </c>
      <c r="E23" s="14">
        <v>16528</v>
      </c>
      <c r="F23" s="14">
        <v>65106</v>
      </c>
      <c r="G23" s="14">
        <v>103721</v>
      </c>
      <c r="H23" s="14">
        <v>69387</v>
      </c>
      <c r="I23" s="14">
        <v>10133</v>
      </c>
      <c r="J23" s="14">
        <v>68304</v>
      </c>
      <c r="K23" s="14">
        <v>57286</v>
      </c>
      <c r="L23" s="14">
        <v>55150</v>
      </c>
      <c r="M23" s="14">
        <v>18226</v>
      </c>
      <c r="N23" s="14">
        <v>10425</v>
      </c>
      <c r="O23" s="12">
        <f t="shared" si="6"/>
        <v>699081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65009</v>
      </c>
      <c r="C24" s="14">
        <v>41851</v>
      </c>
      <c r="D24" s="14">
        <v>45904</v>
      </c>
      <c r="E24" s="14">
        <v>8517</v>
      </c>
      <c r="F24" s="14">
        <v>43622</v>
      </c>
      <c r="G24" s="14">
        <v>58595</v>
      </c>
      <c r="H24" s="14">
        <v>37946</v>
      </c>
      <c r="I24" s="14">
        <v>4040</v>
      </c>
      <c r="J24" s="14">
        <v>44000</v>
      </c>
      <c r="K24" s="14">
        <v>33730</v>
      </c>
      <c r="L24" s="14">
        <v>34750</v>
      </c>
      <c r="M24" s="14">
        <v>11255</v>
      </c>
      <c r="N24" s="14">
        <v>8407</v>
      </c>
      <c r="O24" s="12">
        <f t="shared" si="6"/>
        <v>437626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1122668.0428000002</v>
      </c>
      <c r="C28" s="56">
        <f aca="true" t="shared" si="8" ref="C28:N28">C29+C30</f>
        <v>864805.2875999999</v>
      </c>
      <c r="D28" s="56">
        <f t="shared" si="8"/>
        <v>767513.0985000001</v>
      </c>
      <c r="E28" s="56">
        <f t="shared" si="8"/>
        <v>215149.98789999998</v>
      </c>
      <c r="F28" s="56">
        <f t="shared" si="8"/>
        <v>785535.735</v>
      </c>
      <c r="G28" s="56">
        <f t="shared" si="8"/>
        <v>977812.2054</v>
      </c>
      <c r="H28" s="56">
        <f t="shared" si="8"/>
        <v>785379.7012</v>
      </c>
      <c r="I28" s="56">
        <f t="shared" si="8"/>
        <v>115341.98130000001</v>
      </c>
      <c r="J28" s="56">
        <f t="shared" si="8"/>
        <v>977412.3319999999</v>
      </c>
      <c r="K28" s="56">
        <f t="shared" si="8"/>
        <v>786987.1109999999</v>
      </c>
      <c r="L28" s="56">
        <f t="shared" si="8"/>
        <v>913709.3783999999</v>
      </c>
      <c r="M28" s="56">
        <f t="shared" si="8"/>
        <v>467997.09</v>
      </c>
      <c r="N28" s="56">
        <f t="shared" si="8"/>
        <v>265827.1025</v>
      </c>
      <c r="O28" s="56">
        <f>SUM(B28:N28)</f>
        <v>9046139.053599998</v>
      </c>
      <c r="Q28" s="62"/>
    </row>
    <row r="29" spans="1:15" ht="18.75" customHeight="1">
      <c r="A29" s="54" t="s">
        <v>54</v>
      </c>
      <c r="B29" s="52">
        <f aca="true" t="shared" si="9" ref="B29:N29">B26*B7</f>
        <v>1118017.4528</v>
      </c>
      <c r="C29" s="52">
        <f t="shared" si="9"/>
        <v>857182.1075999999</v>
      </c>
      <c r="D29" s="52">
        <f t="shared" si="9"/>
        <v>755957.6885</v>
      </c>
      <c r="E29" s="52">
        <f t="shared" si="9"/>
        <v>215149.98789999998</v>
      </c>
      <c r="F29" s="52">
        <f t="shared" si="9"/>
        <v>768684.615</v>
      </c>
      <c r="G29" s="52">
        <f t="shared" si="9"/>
        <v>973180.1254</v>
      </c>
      <c r="H29" s="52">
        <f t="shared" si="9"/>
        <v>781879.3312</v>
      </c>
      <c r="I29" s="52">
        <f t="shared" si="9"/>
        <v>115341.98130000001</v>
      </c>
      <c r="J29" s="52">
        <f t="shared" si="9"/>
        <v>959403.9619999999</v>
      </c>
      <c r="K29" s="52">
        <f t="shared" si="9"/>
        <v>769070.661</v>
      </c>
      <c r="L29" s="52">
        <f t="shared" si="9"/>
        <v>898052.1784</v>
      </c>
      <c r="M29" s="52">
        <f t="shared" si="9"/>
        <v>461078.94</v>
      </c>
      <c r="N29" s="52">
        <f t="shared" si="9"/>
        <v>262506.7325</v>
      </c>
      <c r="O29" s="53">
        <f>SUM(B29:N29)</f>
        <v>8935505.763600001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6918.15</v>
      </c>
      <c r="N30" s="52">
        <v>3320.37</v>
      </c>
      <c r="O30" s="53">
        <f>SUM(B30:N30)</f>
        <v>110633.29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-109461.58</v>
      </c>
      <c r="C32" s="25">
        <f t="shared" si="10"/>
        <v>-103279.29000000001</v>
      </c>
      <c r="D32" s="25">
        <f t="shared" si="10"/>
        <v>-121417.84</v>
      </c>
      <c r="E32" s="25">
        <f t="shared" si="10"/>
        <v>-31563.809999999998</v>
      </c>
      <c r="F32" s="25">
        <f t="shared" si="10"/>
        <v>-84190.69</v>
      </c>
      <c r="G32" s="25">
        <f t="shared" si="10"/>
        <v>-107815.1</v>
      </c>
      <c r="H32" s="25">
        <f t="shared" si="10"/>
        <v>-85591.5</v>
      </c>
      <c r="I32" s="25">
        <f t="shared" si="10"/>
        <v>-84963.06</v>
      </c>
      <c r="J32" s="25">
        <f t="shared" si="10"/>
        <v>-76497.01</v>
      </c>
      <c r="K32" s="25">
        <f t="shared" si="10"/>
        <v>-99534.76</v>
      </c>
      <c r="L32" s="25">
        <f t="shared" si="10"/>
        <v>-61179.47</v>
      </c>
      <c r="M32" s="25">
        <f t="shared" si="10"/>
        <v>-43574.369999999995</v>
      </c>
      <c r="N32" s="25">
        <f t="shared" si="10"/>
        <v>-33793.38</v>
      </c>
      <c r="O32" s="25">
        <f t="shared" si="10"/>
        <v>-1042861.86</v>
      </c>
    </row>
    <row r="33" spans="1:15" ht="18.75" customHeight="1">
      <c r="A33" s="17" t="s">
        <v>95</v>
      </c>
      <c r="B33" s="26">
        <f>+B34</f>
        <v>-90145.2</v>
      </c>
      <c r="C33" s="26">
        <f aca="true" t="shared" si="11" ref="C33:O33">+C34</f>
        <v>-85871</v>
      </c>
      <c r="D33" s="26">
        <f t="shared" si="11"/>
        <v>-62302.7</v>
      </c>
      <c r="E33" s="26">
        <f t="shared" si="11"/>
        <v>-12267.9</v>
      </c>
      <c r="F33" s="26">
        <f t="shared" si="11"/>
        <v>-52421.3</v>
      </c>
      <c r="G33" s="26">
        <f t="shared" si="11"/>
        <v>-94350.6</v>
      </c>
      <c r="H33" s="26">
        <f t="shared" si="11"/>
        <v>-84043.5</v>
      </c>
      <c r="I33" s="26">
        <f t="shared" si="11"/>
        <v>-11829.3</v>
      </c>
      <c r="J33" s="26">
        <f t="shared" si="11"/>
        <v>-60006.5</v>
      </c>
      <c r="K33" s="26">
        <f t="shared" si="11"/>
        <v>-69199.9</v>
      </c>
      <c r="L33" s="26">
        <f t="shared" si="11"/>
        <v>-57813.5</v>
      </c>
      <c r="M33" s="26">
        <f t="shared" si="11"/>
        <v>-35763.1</v>
      </c>
      <c r="N33" s="26">
        <f t="shared" si="11"/>
        <v>-27477</v>
      </c>
      <c r="O33" s="26">
        <f t="shared" si="11"/>
        <v>-743491.5</v>
      </c>
    </row>
    <row r="34" spans="1:26" ht="18.75" customHeight="1">
      <c r="A34" s="13" t="s">
        <v>55</v>
      </c>
      <c r="B34" s="20">
        <f>ROUND(-B9*$D$3,2)</f>
        <v>-90145.2</v>
      </c>
      <c r="C34" s="20">
        <f>ROUND(-C9*$D$3,2)</f>
        <v>-85871</v>
      </c>
      <c r="D34" s="20">
        <f>ROUND(-D9*$D$3,2)</f>
        <v>-62302.7</v>
      </c>
      <c r="E34" s="20">
        <f>ROUND(-E9*$D$3,2)</f>
        <v>-12267.9</v>
      </c>
      <c r="F34" s="20">
        <f aca="true" t="shared" si="12" ref="F34:N34">ROUND(-F9*$D$3,2)</f>
        <v>-52421.3</v>
      </c>
      <c r="G34" s="20">
        <f t="shared" si="12"/>
        <v>-94350.6</v>
      </c>
      <c r="H34" s="20">
        <f t="shared" si="12"/>
        <v>-84043.5</v>
      </c>
      <c r="I34" s="20">
        <f>ROUND(-I9*$D$3,2)</f>
        <v>-11829.3</v>
      </c>
      <c r="J34" s="20">
        <f>ROUND(-J9*$D$3,2)</f>
        <v>-60006.5</v>
      </c>
      <c r="K34" s="20">
        <f>ROUND(-K9*$D$3,2)</f>
        <v>-69199.9</v>
      </c>
      <c r="L34" s="20">
        <f>ROUND(-L9*$D$3,2)</f>
        <v>-57813.5</v>
      </c>
      <c r="M34" s="20">
        <f t="shared" si="12"/>
        <v>-35763.1</v>
      </c>
      <c r="N34" s="20">
        <f t="shared" si="12"/>
        <v>-27477</v>
      </c>
      <c r="O34" s="44">
        <f aca="true" t="shared" si="13" ref="O34:O45">SUM(B34:N34)</f>
        <v>-743491.5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-19316.38</v>
      </c>
      <c r="C35" s="26">
        <f t="shared" si="14"/>
        <v>-17408.29</v>
      </c>
      <c r="D35" s="26">
        <f t="shared" si="14"/>
        <v>-47559.729999999996</v>
      </c>
      <c r="E35" s="26">
        <f t="shared" si="14"/>
        <v>-19295.91</v>
      </c>
      <c r="F35" s="26">
        <f t="shared" si="14"/>
        <v>-31769.39</v>
      </c>
      <c r="G35" s="26">
        <f t="shared" si="14"/>
        <v>-13464.5</v>
      </c>
      <c r="H35" s="26">
        <f t="shared" si="14"/>
        <v>-1548</v>
      </c>
      <c r="I35" s="26">
        <f t="shared" si="14"/>
        <v>-73133.76</v>
      </c>
      <c r="J35" s="26">
        <f t="shared" si="14"/>
        <v>-16490.51</v>
      </c>
      <c r="K35" s="26">
        <f t="shared" si="14"/>
        <v>-30334.86</v>
      </c>
      <c r="L35" s="26">
        <f>SUM(L36:L41)</f>
        <v>-3365.97</v>
      </c>
      <c r="M35" s="26">
        <f>SUM(M36:M41)</f>
        <v>-7811.27</v>
      </c>
      <c r="N35" s="26">
        <f>SUM(N36:N41)</f>
        <v>-6316.38</v>
      </c>
      <c r="O35" s="26">
        <f t="shared" si="13"/>
        <v>-287814.95</v>
      </c>
    </row>
    <row r="36" spans="1:26" ht="18.75" customHeight="1">
      <c r="A36" s="13" t="s">
        <v>57</v>
      </c>
      <c r="B36" s="24">
        <v>-18778.88</v>
      </c>
      <c r="C36" s="24">
        <v>-16870.79</v>
      </c>
      <c r="D36" s="24">
        <v>-24381</v>
      </c>
      <c r="E36" s="24">
        <v>-19295.91</v>
      </c>
      <c r="F36" s="24">
        <v>-31269.39</v>
      </c>
      <c r="G36" s="24">
        <v>-12964.5</v>
      </c>
      <c r="H36" s="24">
        <v>-1548</v>
      </c>
      <c r="I36" s="24">
        <v>-69946.26</v>
      </c>
      <c r="J36" s="24">
        <v>-16490.51</v>
      </c>
      <c r="K36" s="24">
        <v>-30334.86</v>
      </c>
      <c r="L36" s="24">
        <v>-3365.97</v>
      </c>
      <c r="M36" s="24">
        <v>-7811.27</v>
      </c>
      <c r="N36" s="24">
        <v>-6316.38</v>
      </c>
      <c r="O36" s="24">
        <f t="shared" si="13"/>
        <v>-259373.71999999997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-537.5</v>
      </c>
      <c r="C38" s="24">
        <v>-537.5</v>
      </c>
      <c r="D38" s="24">
        <f>-500-22678.73</f>
        <v>-23178.73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-28441.23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-14635.61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-14635.61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-3080.2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-3080.2</v>
      </c>
    </row>
    <row r="46" spans="1:26" ht="15.75">
      <c r="A46" s="2" t="s">
        <v>66</v>
      </c>
      <c r="B46" s="29">
        <f aca="true" t="shared" si="15" ref="B46:N46">+B28+B32</f>
        <v>1013206.4628000002</v>
      </c>
      <c r="C46" s="29">
        <f t="shared" si="15"/>
        <v>761525.9975999999</v>
      </c>
      <c r="D46" s="29">
        <f t="shared" si="15"/>
        <v>646095.2585000001</v>
      </c>
      <c r="E46" s="29">
        <f t="shared" si="15"/>
        <v>183586.17789999998</v>
      </c>
      <c r="F46" s="29">
        <f t="shared" si="15"/>
        <v>701345.0449999999</v>
      </c>
      <c r="G46" s="29">
        <f t="shared" si="15"/>
        <v>869997.1054</v>
      </c>
      <c r="H46" s="29">
        <f t="shared" si="15"/>
        <v>699788.2012</v>
      </c>
      <c r="I46" s="29">
        <f t="shared" si="15"/>
        <v>30378.921300000016</v>
      </c>
      <c r="J46" s="29">
        <f t="shared" si="15"/>
        <v>900915.3219999999</v>
      </c>
      <c r="K46" s="29">
        <f t="shared" si="15"/>
        <v>687452.3509999999</v>
      </c>
      <c r="L46" s="29">
        <f t="shared" si="15"/>
        <v>852529.9084</v>
      </c>
      <c r="M46" s="29">
        <f t="shared" si="15"/>
        <v>424422.72000000003</v>
      </c>
      <c r="N46" s="29">
        <f t="shared" si="15"/>
        <v>232033.72249999997</v>
      </c>
      <c r="O46" s="29">
        <f>SUM(B46:N46)</f>
        <v>8003277.193599999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1013206.47</v>
      </c>
      <c r="C49" s="35">
        <f aca="true" t="shared" si="16" ref="C49:N49">SUM(C50:C63)</f>
        <v>761525.99</v>
      </c>
      <c r="D49" s="35">
        <f t="shared" si="16"/>
        <v>646095.26</v>
      </c>
      <c r="E49" s="35">
        <f t="shared" si="16"/>
        <v>183586.18</v>
      </c>
      <c r="F49" s="35">
        <f t="shared" si="16"/>
        <v>701345.05</v>
      </c>
      <c r="G49" s="35">
        <f t="shared" si="16"/>
        <v>869997.11</v>
      </c>
      <c r="H49" s="35">
        <f t="shared" si="16"/>
        <v>699788.2</v>
      </c>
      <c r="I49" s="35">
        <f t="shared" si="16"/>
        <v>30378.92</v>
      </c>
      <c r="J49" s="35">
        <f t="shared" si="16"/>
        <v>900915.33</v>
      </c>
      <c r="K49" s="35">
        <f t="shared" si="16"/>
        <v>687452.35</v>
      </c>
      <c r="L49" s="35">
        <f t="shared" si="16"/>
        <v>852529.91</v>
      </c>
      <c r="M49" s="35">
        <f t="shared" si="16"/>
        <v>424422.72</v>
      </c>
      <c r="N49" s="35">
        <f t="shared" si="16"/>
        <v>232033.72</v>
      </c>
      <c r="O49" s="29">
        <f>SUM(O50:O63)</f>
        <v>8003277.209999999</v>
      </c>
      <c r="Q49" s="64"/>
    </row>
    <row r="50" spans="1:18" ht="18.75" customHeight="1">
      <c r="A50" s="17" t="s">
        <v>39</v>
      </c>
      <c r="B50" s="35">
        <v>201343.85</v>
      </c>
      <c r="C50" s="35">
        <v>209672.08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411015.93</v>
      </c>
      <c r="P50"/>
      <c r="Q50" s="64"/>
      <c r="R50" s="65"/>
    </row>
    <row r="51" spans="1:16" ht="18.75" customHeight="1">
      <c r="A51" s="17" t="s">
        <v>40</v>
      </c>
      <c r="B51" s="35">
        <v>811862.62</v>
      </c>
      <c r="C51" s="35">
        <v>551853.91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1363716.53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646095.26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646095.26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183586.18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183586.18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f>684493.93+16851.12</f>
        <v>701345.05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701345.05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869997.11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869997.11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699788.2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699788.2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30378.92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30378.92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900915.33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900915.33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687452.35</v>
      </c>
      <c r="L59" s="34">
        <v>0</v>
      </c>
      <c r="M59" s="34">
        <v>0</v>
      </c>
      <c r="N59" s="34">
        <v>0</v>
      </c>
      <c r="O59" s="29">
        <f t="shared" si="17"/>
        <v>687452.35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852529.91</v>
      </c>
      <c r="M60" s="34">
        <v>0</v>
      </c>
      <c r="N60" s="34">
        <v>0</v>
      </c>
      <c r="O60" s="26">
        <f t="shared" si="17"/>
        <v>852529.91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424422.72</v>
      </c>
      <c r="N61" s="34">
        <v>0</v>
      </c>
      <c r="O61" s="29">
        <f t="shared" si="17"/>
        <v>424422.72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232033.72</v>
      </c>
      <c r="O62" s="26">
        <f t="shared" si="17"/>
        <v>232033.72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2.447697437337741</v>
      </c>
      <c r="C67" s="42">
        <v>2.6187160862838827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2.130489992923302</v>
      </c>
      <c r="C68" s="42">
        <v>2.1951000010723978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2019-05-16T19:46:40Z</dcterms:modified>
  <cp:category/>
  <cp:version/>
  <cp:contentType/>
  <cp:contentStatus/>
</cp:coreProperties>
</file>