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<sst xmlns="http://schemas.openxmlformats.org/spreadsheetml/2006/main" count="99" uniqueCount="97">
  <si>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</si>
  <si>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</si>
  <si>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</si>
  <si>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</si>
  <si>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</si>
  <si>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</si>
  <si>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</si>
  <si>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</si>
  <si>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</si>
  <si>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</si>
  <si>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</si>
  <si>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</si>
  <si>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</si>
  <si>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</si>
  <si>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</si>
  <si>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</si>
  <si>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</si>
  <si>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</si>
  <si>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</si>
  <si>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</si>
  <si>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</si>
  <si>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</si>
  <si>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</si>
  <si>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</si>
  <si>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</si>
  <si>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</si>
  <si>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</si>
  <si>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</si>
  <si>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</si>
  <si>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</si>
  <si>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</si>
  <si>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</si>
  <si>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</si>
  <si>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</si>
  <si>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</si>
  <si>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</si>
  <si>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</si>
  <si>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</si>
  <si>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</si>
  <si>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</si>
  <si>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</si>
  <si>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</si>
  <si>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</si>
  <si>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</si>
  <si>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</si>
  <si>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</si>
  <si>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</si>
  <si>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</si>
  <si>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</si>
  <si>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</si>
  <si>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</si>
  <si>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</si>
  <si>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</si>
  <si>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</si>
  <si>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</si>
  <si>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</si>
  <si>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</si>
  <si>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</si>
  <si>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</si>
  <si>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</si>
  <si>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</si>
  <si>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</si>
  <si>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</si>
  <si>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</si>
  <si>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</si>
  <si>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</si>
  <si>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</si>
  <si>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</si>
  <si>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</si>
  <si>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</si>
  <si>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</si>
  <si>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</si>
  <si>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</si>
  <si>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</si>
  <si>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</si>
  <si>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</si>
  <si>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</si>
  <si>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</si>
  <si>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</si>
  <si>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</si>
  <si>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</si>
  <si>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</si>
  <si>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</si>
  <si>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</si>
  <si>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</si>
  <si>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</si>
  <si>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</si>
  <si>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</si>
  <si>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</si>
  <si>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</si>
  <si>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</si>
  <si>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</si>
  <si>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</si>
  <si>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</si>
  <si>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</si>
  <si>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</si>
  <si>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06/05/19 - VENCIMENTO 13/05/19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</si>
</sst>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486620</v>
      </c>
      <c r="C7" s="10">
        <f t="shared" si="0"/>
        <v>362938</v>
      </c>
      <c r="D7" s="10">
        <f t="shared" si="0"/>
        <v>370551</v>
      </c>
      <c r="E7" s="10">
        <f t="shared" si="0"/>
        <v>68481</v>
      </c>
      <c r="F7" s="10">
        <f t="shared" si="0"/>
        <v>328689</v>
      </c>
      <c r="G7" s="10">
        <f t="shared" si="0"/>
        <v>508301</v>
      </c>
      <c r="H7" s="10">
        <f t="shared" si="0"/>
        <v>306741</v>
      </c>
      <c r="I7" s="10">
        <f t="shared" si="0"/>
        <v>47518</v>
      </c>
      <c r="J7" s="10">
        <f t="shared" si="0"/>
        <v>430224</v>
      </c>
      <c r="K7" s="10">
        <f t="shared" si="0"/>
        <v>296550</v>
      </c>
      <c r="L7" s="10">
        <f t="shared" si="0"/>
        <v>354561</v>
      </c>
      <c r="M7" s="10">
        <f t="shared" si="0"/>
        <v>145570</v>
      </c>
      <c r="N7" s="10">
        <f t="shared" si="0"/>
        <v>96945</v>
      </c>
      <c r="O7" s="10">
        <f>+O8+O18+O22</f>
        <v>3803689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231801</v>
      </c>
      <c r="C8" s="12">
        <f t="shared" si="1"/>
        <v>184080</v>
      </c>
      <c r="D8" s="12">
        <f t="shared" si="1"/>
        <v>203599</v>
      </c>
      <c r="E8" s="12">
        <f t="shared" si="1"/>
        <v>33599</v>
      </c>
      <c r="F8" s="12">
        <f t="shared" si="1"/>
        <v>167885</v>
      </c>
      <c r="G8" s="12">
        <f t="shared" si="1"/>
        <v>265911</v>
      </c>
      <c r="H8" s="12">
        <f t="shared" si="1"/>
        <v>152663</v>
      </c>
      <c r="I8" s="12">
        <f t="shared" si="1"/>
        <v>24398</v>
      </c>
      <c r="J8" s="12">
        <f t="shared" si="1"/>
        <v>228604</v>
      </c>
      <c r="K8" s="12">
        <f t="shared" si="1"/>
        <v>151286</v>
      </c>
      <c r="L8" s="12">
        <f t="shared" si="1"/>
        <v>178847</v>
      </c>
      <c r="M8" s="12">
        <f t="shared" si="1"/>
        <v>82340</v>
      </c>
      <c r="N8" s="12">
        <f t="shared" si="1"/>
        <v>57343</v>
      </c>
      <c r="O8" s="12">
        <f>SUM(B8:N8)</f>
        <v>1962356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21421</v>
      </c>
      <c r="C9" s="14">
        <v>20789</v>
      </c>
      <c r="D9" s="14">
        <v>15223</v>
      </c>
      <c r="E9" s="14">
        <v>2907</v>
      </c>
      <c r="F9" s="14">
        <v>13288</v>
      </c>
      <c r="G9" s="14">
        <v>22973</v>
      </c>
      <c r="H9" s="14">
        <v>18081</v>
      </c>
      <c r="I9" s="14">
        <v>2731</v>
      </c>
      <c r="J9" s="14">
        <v>14849</v>
      </c>
      <c r="K9" s="14">
        <v>16565</v>
      </c>
      <c r="L9" s="14">
        <v>13734</v>
      </c>
      <c r="M9" s="14">
        <v>8495</v>
      </c>
      <c r="N9" s="14">
        <v>6552</v>
      </c>
      <c r="O9" s="12">
        <f aca="true" t="shared" si="2" ref="O9:O17">SUM(B9:N9)</f>
        <v>177608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199949</v>
      </c>
      <c r="C10" s="14">
        <f>C11+C12+C13</f>
        <v>155455</v>
      </c>
      <c r="D10" s="14">
        <f>D11+D12+D13</f>
        <v>179516</v>
      </c>
      <c r="E10" s="14">
        <f>E11+E12+E13</f>
        <v>29200</v>
      </c>
      <c r="F10" s="14">
        <f aca="true" t="shared" si="3" ref="F10:N10">F11+F12+F13</f>
        <v>147008</v>
      </c>
      <c r="G10" s="14">
        <f t="shared" si="3"/>
        <v>230273</v>
      </c>
      <c r="H10" s="14">
        <f>H11+H12+H13</f>
        <v>128257</v>
      </c>
      <c r="I10" s="14">
        <f>I11+I12+I13</f>
        <v>20649</v>
      </c>
      <c r="J10" s="14">
        <f>J11+J12+J13</f>
        <v>203257</v>
      </c>
      <c r="K10" s="14">
        <f>K11+K12+K13</f>
        <v>128176</v>
      </c>
      <c r="L10" s="14">
        <f>L11+L12+L13</f>
        <v>156320</v>
      </c>
      <c r="M10" s="14">
        <f t="shared" si="3"/>
        <v>70743</v>
      </c>
      <c r="N10" s="14">
        <f t="shared" si="3"/>
        <v>48821</v>
      </c>
      <c r="O10" s="12">
        <f t="shared" si="2"/>
        <v>1697624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85984</v>
      </c>
      <c r="C11" s="14">
        <v>67142</v>
      </c>
      <c r="D11" s="14">
        <v>76825</v>
      </c>
      <c r="E11" s="14">
        <v>12572</v>
      </c>
      <c r="F11" s="14">
        <v>62037</v>
      </c>
      <c r="G11" s="14">
        <v>97647</v>
      </c>
      <c r="H11" s="14">
        <v>57225</v>
      </c>
      <c r="I11" s="14">
        <v>9208</v>
      </c>
      <c r="J11" s="14">
        <v>91435</v>
      </c>
      <c r="K11" s="14">
        <v>55745</v>
      </c>
      <c r="L11" s="14">
        <v>68389</v>
      </c>
      <c r="M11" s="14">
        <v>29852</v>
      </c>
      <c r="N11" s="14">
        <v>20065</v>
      </c>
      <c r="O11" s="12">
        <f t="shared" si="2"/>
        <v>734126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103954</v>
      </c>
      <c r="C12" s="14">
        <v>76406</v>
      </c>
      <c r="D12" s="14">
        <v>95145</v>
      </c>
      <c r="E12" s="14">
        <v>14717</v>
      </c>
      <c r="F12" s="14">
        <v>75312</v>
      </c>
      <c r="G12" s="14">
        <v>116445</v>
      </c>
      <c r="H12" s="14">
        <v>63009</v>
      </c>
      <c r="I12" s="14">
        <v>9982</v>
      </c>
      <c r="J12" s="14">
        <v>102767</v>
      </c>
      <c r="K12" s="14">
        <v>65447</v>
      </c>
      <c r="L12" s="14">
        <v>80052</v>
      </c>
      <c r="M12" s="14">
        <v>36925</v>
      </c>
      <c r="N12" s="14">
        <v>26361</v>
      </c>
      <c r="O12" s="12">
        <f t="shared" si="2"/>
        <v>866522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10011</v>
      </c>
      <c r="C13" s="14">
        <v>11907</v>
      </c>
      <c r="D13" s="14">
        <v>7546</v>
      </c>
      <c r="E13" s="14">
        <v>1911</v>
      </c>
      <c r="F13" s="14">
        <v>9659</v>
      </c>
      <c r="G13" s="14">
        <v>16181</v>
      </c>
      <c r="H13" s="14">
        <v>8023</v>
      </c>
      <c r="I13" s="14">
        <v>1459</v>
      </c>
      <c r="J13" s="14">
        <v>9055</v>
      </c>
      <c r="K13" s="14">
        <v>6984</v>
      </c>
      <c r="L13" s="14">
        <v>7879</v>
      </c>
      <c r="M13" s="14">
        <v>3966</v>
      </c>
      <c r="N13" s="14">
        <v>2395</v>
      </c>
      <c r="O13" s="12">
        <f t="shared" si="2"/>
        <v>96976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10431</v>
      </c>
      <c r="C14" s="14">
        <f>C15+C16+C17</f>
        <v>7836</v>
      </c>
      <c r="D14" s="14">
        <f>D15+D16+D17</f>
        <v>8860</v>
      </c>
      <c r="E14" s="14">
        <f>E15+E16+E17</f>
        <v>1492</v>
      </c>
      <c r="F14" s="14">
        <f aca="true" t="shared" si="4" ref="F14:N14">F15+F16+F17</f>
        <v>7589</v>
      </c>
      <c r="G14" s="14">
        <f t="shared" si="4"/>
        <v>12665</v>
      </c>
      <c r="H14" s="14">
        <f>H15+H16+H17</f>
        <v>6325</v>
      </c>
      <c r="I14" s="14">
        <f>I15+I16+I17</f>
        <v>1018</v>
      </c>
      <c r="J14" s="14">
        <f>J15+J16+J17</f>
        <v>10498</v>
      </c>
      <c r="K14" s="14">
        <f>K15+K16+K17</f>
        <v>6545</v>
      </c>
      <c r="L14" s="14">
        <f>L15+L16+L17</f>
        <v>8793</v>
      </c>
      <c r="M14" s="14">
        <f t="shared" si="4"/>
        <v>3102</v>
      </c>
      <c r="N14" s="14">
        <f t="shared" si="4"/>
        <v>1970</v>
      </c>
      <c r="O14" s="12">
        <f t="shared" si="2"/>
        <v>87124</v>
      </c>
    </row>
    <row r="15" spans="1:26" ht="18.75" customHeight="1">
      <c r="A15" s="15" t="s">
        <v>13</v>
      </c>
      <c r="B15" s="14">
        <v>10412</v>
      </c>
      <c r="C15" s="14">
        <v>7822</v>
      </c>
      <c r="D15" s="14">
        <v>8852</v>
      </c>
      <c r="E15" s="14">
        <v>1490</v>
      </c>
      <c r="F15" s="14">
        <v>7581</v>
      </c>
      <c r="G15" s="14">
        <v>12652</v>
      </c>
      <c r="H15" s="14">
        <v>6312</v>
      </c>
      <c r="I15" s="14">
        <v>1016</v>
      </c>
      <c r="J15" s="14">
        <v>10484</v>
      </c>
      <c r="K15" s="14">
        <v>6523</v>
      </c>
      <c r="L15" s="14">
        <v>8777</v>
      </c>
      <c r="M15" s="14">
        <v>3094</v>
      </c>
      <c r="N15" s="14">
        <v>1966</v>
      </c>
      <c r="O15" s="12">
        <f t="shared" si="2"/>
        <v>86981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6</v>
      </c>
      <c r="D16" s="14">
        <v>3</v>
      </c>
      <c r="E16" s="14">
        <v>0</v>
      </c>
      <c r="F16" s="14">
        <v>2</v>
      </c>
      <c r="G16" s="14">
        <v>1</v>
      </c>
      <c r="H16" s="14">
        <v>5</v>
      </c>
      <c r="I16" s="14">
        <v>2</v>
      </c>
      <c r="J16" s="14">
        <v>6</v>
      </c>
      <c r="K16" s="14">
        <v>8</v>
      </c>
      <c r="L16" s="14">
        <v>6</v>
      </c>
      <c r="M16" s="14">
        <v>5</v>
      </c>
      <c r="N16" s="14">
        <v>1</v>
      </c>
      <c r="O16" s="12">
        <f t="shared" si="2"/>
        <v>54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8</v>
      </c>
      <c r="D17" s="14">
        <v>5</v>
      </c>
      <c r="E17" s="14">
        <v>2</v>
      </c>
      <c r="F17" s="14">
        <v>6</v>
      </c>
      <c r="G17" s="14">
        <v>12</v>
      </c>
      <c r="H17" s="14">
        <v>8</v>
      </c>
      <c r="I17" s="14">
        <v>0</v>
      </c>
      <c r="J17" s="14">
        <v>8</v>
      </c>
      <c r="K17" s="14">
        <v>14</v>
      </c>
      <c r="L17" s="14">
        <v>10</v>
      </c>
      <c r="M17" s="14">
        <v>3</v>
      </c>
      <c r="N17" s="14">
        <v>3</v>
      </c>
      <c r="O17" s="12">
        <f t="shared" si="2"/>
        <v>89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113471</v>
      </c>
      <c r="C18" s="18">
        <f>C19+C20+C21</f>
        <v>71485</v>
      </c>
      <c r="D18" s="18">
        <f>D19+D20+D21</f>
        <v>60551</v>
      </c>
      <c r="E18" s="18">
        <f>E19+E20+E21</f>
        <v>11628</v>
      </c>
      <c r="F18" s="18">
        <f aca="true" t="shared" si="5" ref="F18:N18">F19+F20+F21</f>
        <v>58517</v>
      </c>
      <c r="G18" s="18">
        <f t="shared" si="5"/>
        <v>87158</v>
      </c>
      <c r="H18" s="18">
        <f>H19+H20+H21</f>
        <v>64918</v>
      </c>
      <c r="I18" s="18">
        <f>I19+I20+I21</f>
        <v>9429</v>
      </c>
      <c r="J18" s="18">
        <f>J19+J20+J21</f>
        <v>93677</v>
      </c>
      <c r="K18" s="18">
        <f>K19+K20+K21</f>
        <v>62113</v>
      </c>
      <c r="L18" s="18">
        <f>L19+L20+L21</f>
        <v>91687</v>
      </c>
      <c r="M18" s="18">
        <f t="shared" si="5"/>
        <v>35719</v>
      </c>
      <c r="N18" s="18">
        <f t="shared" si="5"/>
        <v>21876</v>
      </c>
      <c r="O18" s="12">
        <f aca="true" t="shared" si="6" ref="O18:O24">SUM(B18:N18)</f>
        <v>782229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65670</v>
      </c>
      <c r="C19" s="14">
        <v>43121</v>
      </c>
      <c r="D19" s="14">
        <v>36063</v>
      </c>
      <c r="E19" s="14">
        <v>7112</v>
      </c>
      <c r="F19" s="14">
        <v>34169</v>
      </c>
      <c r="G19" s="14">
        <v>54345</v>
      </c>
      <c r="H19" s="14">
        <v>40380</v>
      </c>
      <c r="I19" s="14">
        <v>6069</v>
      </c>
      <c r="J19" s="14">
        <v>54979</v>
      </c>
      <c r="K19" s="14">
        <v>35825</v>
      </c>
      <c r="L19" s="14">
        <v>52458</v>
      </c>
      <c r="M19" s="14">
        <v>20676</v>
      </c>
      <c r="N19" s="14">
        <v>12536</v>
      </c>
      <c r="O19" s="12">
        <f t="shared" si="6"/>
        <v>463403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42960</v>
      </c>
      <c r="C20" s="14">
        <v>24282</v>
      </c>
      <c r="D20" s="14">
        <v>22062</v>
      </c>
      <c r="E20" s="14">
        <v>3871</v>
      </c>
      <c r="F20" s="14">
        <v>20980</v>
      </c>
      <c r="G20" s="14">
        <v>27307</v>
      </c>
      <c r="H20" s="14">
        <v>21676</v>
      </c>
      <c r="I20" s="14">
        <v>2961</v>
      </c>
      <c r="J20" s="14">
        <v>34446</v>
      </c>
      <c r="K20" s="14">
        <v>23704</v>
      </c>
      <c r="L20" s="14">
        <v>35375</v>
      </c>
      <c r="M20" s="14">
        <v>13343</v>
      </c>
      <c r="N20" s="14">
        <v>8440</v>
      </c>
      <c r="O20" s="12">
        <f t="shared" si="6"/>
        <v>281407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4841</v>
      </c>
      <c r="C21" s="14">
        <v>4082</v>
      </c>
      <c r="D21" s="14">
        <v>2426</v>
      </c>
      <c r="E21" s="14">
        <v>645</v>
      </c>
      <c r="F21" s="14">
        <v>3368</v>
      </c>
      <c r="G21" s="14">
        <v>5506</v>
      </c>
      <c r="H21" s="14">
        <v>2862</v>
      </c>
      <c r="I21" s="14">
        <v>399</v>
      </c>
      <c r="J21" s="14">
        <v>4252</v>
      </c>
      <c r="K21" s="14">
        <v>2584</v>
      </c>
      <c r="L21" s="14">
        <v>3854</v>
      </c>
      <c r="M21" s="14">
        <v>1700</v>
      </c>
      <c r="N21" s="14">
        <v>900</v>
      </c>
      <c r="O21" s="12">
        <f t="shared" si="6"/>
        <v>37419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141348</v>
      </c>
      <c r="C22" s="14">
        <f>C23+C24</f>
        <v>107373</v>
      </c>
      <c r="D22" s="14">
        <f>D23+D24</f>
        <v>106401</v>
      </c>
      <c r="E22" s="14">
        <f>E23+E24</f>
        <v>23254</v>
      </c>
      <c r="F22" s="14">
        <f aca="true" t="shared" si="7" ref="F22:N22">F23+F24</f>
        <v>102287</v>
      </c>
      <c r="G22" s="14">
        <f t="shared" si="7"/>
        <v>155232</v>
      </c>
      <c r="H22" s="14">
        <f>H23+H24</f>
        <v>89160</v>
      </c>
      <c r="I22" s="14">
        <f>I23+I24</f>
        <v>13691</v>
      </c>
      <c r="J22" s="14">
        <f>J23+J24</f>
        <v>107943</v>
      </c>
      <c r="K22" s="14">
        <f>K23+K24</f>
        <v>83151</v>
      </c>
      <c r="L22" s="14">
        <f>L23+L24</f>
        <v>84027</v>
      </c>
      <c r="M22" s="14">
        <f t="shared" si="7"/>
        <v>27511</v>
      </c>
      <c r="N22" s="14">
        <f t="shared" si="7"/>
        <v>17726</v>
      </c>
      <c r="O22" s="12">
        <f t="shared" si="6"/>
        <v>1059104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83446</v>
      </c>
      <c r="C23" s="14">
        <v>69504</v>
      </c>
      <c r="D23" s="14">
        <v>66765</v>
      </c>
      <c r="E23" s="14">
        <v>15850</v>
      </c>
      <c r="F23" s="14">
        <v>63509</v>
      </c>
      <c r="G23" s="14">
        <v>103005</v>
      </c>
      <c r="H23" s="14">
        <v>61039</v>
      </c>
      <c r="I23" s="14">
        <v>10143</v>
      </c>
      <c r="J23" s="14">
        <v>68519</v>
      </c>
      <c r="K23" s="14">
        <v>55360</v>
      </c>
      <c r="L23" s="14">
        <v>54191</v>
      </c>
      <c r="M23" s="14">
        <v>17941</v>
      </c>
      <c r="N23" s="14">
        <v>10608</v>
      </c>
      <c r="O23" s="12">
        <f t="shared" si="6"/>
        <v>679880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57902</v>
      </c>
      <c r="C24" s="14">
        <v>37869</v>
      </c>
      <c r="D24" s="14">
        <v>39636</v>
      </c>
      <c r="E24" s="14">
        <v>7404</v>
      </c>
      <c r="F24" s="14">
        <v>38778</v>
      </c>
      <c r="G24" s="14">
        <v>52227</v>
      </c>
      <c r="H24" s="14">
        <v>28121</v>
      </c>
      <c r="I24" s="14">
        <v>3548</v>
      </c>
      <c r="J24" s="14">
        <v>39424</v>
      </c>
      <c r="K24" s="14">
        <v>27791</v>
      </c>
      <c r="L24" s="14">
        <v>29836</v>
      </c>
      <c r="M24" s="14">
        <v>9570</v>
      </c>
      <c r="N24" s="14">
        <v>7118</v>
      </c>
      <c r="O24" s="12">
        <f t="shared" si="6"/>
        <v>379224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1068207.262</v>
      </c>
      <c r="C28" s="56">
        <f aca="true" t="shared" si="8" ref="C28:N28">C29+C30</f>
        <v>841690.9978</v>
      </c>
      <c r="D28" s="56">
        <f t="shared" si="8"/>
        <v>738094.7557000001</v>
      </c>
      <c r="E28" s="56">
        <f t="shared" si="8"/>
        <v>202655.8233</v>
      </c>
      <c r="F28" s="56">
        <f t="shared" si="8"/>
        <v>756416.4835</v>
      </c>
      <c r="G28" s="56">
        <f t="shared" si="8"/>
        <v>948191.2263</v>
      </c>
      <c r="H28" s="56">
        <f t="shared" si="8"/>
        <v>668392.1616000001</v>
      </c>
      <c r="I28" s="56">
        <f t="shared" si="8"/>
        <v>112860.00180000001</v>
      </c>
      <c r="J28" s="56">
        <f t="shared" si="8"/>
        <v>953057.2116</v>
      </c>
      <c r="K28" s="56">
        <f t="shared" si="8"/>
        <v>754724.58</v>
      </c>
      <c r="L28" s="56">
        <f t="shared" si="8"/>
        <v>877736.8154</v>
      </c>
      <c r="M28" s="56">
        <f t="shared" si="8"/>
        <v>453308.55500000005</v>
      </c>
      <c r="N28" s="56">
        <f t="shared" si="8"/>
        <v>257616.7995</v>
      </c>
      <c r="O28" s="56">
        <f>SUM(B28:N28)</f>
        <v>8632952.6735</v>
      </c>
      <c r="Q28" s="62"/>
    </row>
    <row r="29" spans="1:15" ht="18.75" customHeight="1">
      <c r="A29" s="54" t="s">
        <v>54</v>
      </c>
      <c r="B29" s="52">
        <f aca="true" t="shared" si="9" ref="B29:N29">B26*B7</f>
        <v>1063556.672</v>
      </c>
      <c r="C29" s="52">
        <f t="shared" si="9"/>
        <v>834067.8178</v>
      </c>
      <c r="D29" s="52">
        <f t="shared" si="9"/>
        <v>726539.3457000001</v>
      </c>
      <c r="E29" s="52">
        <f t="shared" si="9"/>
        <v>202655.8233</v>
      </c>
      <c r="F29" s="52">
        <f t="shared" si="9"/>
        <v>740043.2835</v>
      </c>
      <c r="G29" s="52">
        <f t="shared" si="9"/>
        <v>943559.1463</v>
      </c>
      <c r="H29" s="52">
        <f t="shared" si="9"/>
        <v>664891.7916000001</v>
      </c>
      <c r="I29" s="52">
        <f t="shared" si="9"/>
        <v>112860.00180000001</v>
      </c>
      <c r="J29" s="52">
        <f t="shared" si="9"/>
        <v>935048.8416</v>
      </c>
      <c r="K29" s="52">
        <f t="shared" si="9"/>
        <v>736808.13</v>
      </c>
      <c r="L29" s="52">
        <f t="shared" si="9"/>
        <v>862079.6154</v>
      </c>
      <c r="M29" s="52">
        <f t="shared" si="9"/>
        <v>446390.405</v>
      </c>
      <c r="N29" s="52">
        <f t="shared" si="9"/>
        <v>254296.4295</v>
      </c>
      <c r="O29" s="53">
        <f>SUM(B29:N29)</f>
        <v>8522797.303499999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16373.2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110155.37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-92647.8</v>
      </c>
      <c r="C32" s="25">
        <f t="shared" si="10"/>
        <v>-89930.2</v>
      </c>
      <c r="D32" s="25">
        <f t="shared" si="10"/>
        <v>-87755.08</v>
      </c>
      <c r="E32" s="25">
        <f t="shared" si="10"/>
        <v>-12500.1</v>
      </c>
      <c r="F32" s="25">
        <f t="shared" si="10"/>
        <v>-57638.4</v>
      </c>
      <c r="G32" s="25">
        <f t="shared" si="10"/>
        <v>-99283.9</v>
      </c>
      <c r="H32" s="25">
        <f t="shared" si="10"/>
        <v>-77748.3</v>
      </c>
      <c r="I32" s="25">
        <f t="shared" si="10"/>
        <v>-14930.8</v>
      </c>
      <c r="J32" s="25">
        <f t="shared" si="10"/>
        <v>-63850.7</v>
      </c>
      <c r="K32" s="25">
        <f t="shared" si="10"/>
        <v>-71229.5</v>
      </c>
      <c r="L32" s="25">
        <f t="shared" si="10"/>
        <v>-59056.2</v>
      </c>
      <c r="M32" s="25">
        <f t="shared" si="10"/>
        <v>-36528.5</v>
      </c>
      <c r="N32" s="25">
        <f t="shared" si="10"/>
        <v>-28173.6</v>
      </c>
      <c r="O32" s="25">
        <f t="shared" si="10"/>
        <v>-791273.08</v>
      </c>
    </row>
    <row r="33" spans="1:15" ht="18.75" customHeight="1">
      <c r="A33" s="17" t="s">
        <v>95</v>
      </c>
      <c r="B33" s="26">
        <f>+B34</f>
        <v>-92110.3</v>
      </c>
      <c r="C33" s="26">
        <f aca="true" t="shared" si="11" ref="C33:O33">+C34</f>
        <v>-89392.7</v>
      </c>
      <c r="D33" s="26">
        <f t="shared" si="11"/>
        <v>-65458.9</v>
      </c>
      <c r="E33" s="26">
        <f t="shared" si="11"/>
        <v>-12500.1</v>
      </c>
      <c r="F33" s="26">
        <f t="shared" si="11"/>
        <v>-57138.4</v>
      </c>
      <c r="G33" s="26">
        <f t="shared" si="11"/>
        <v>-98783.9</v>
      </c>
      <c r="H33" s="26">
        <f t="shared" si="11"/>
        <v>-77748.3</v>
      </c>
      <c r="I33" s="26">
        <f t="shared" si="11"/>
        <v>-11743.3</v>
      </c>
      <c r="J33" s="26">
        <f t="shared" si="11"/>
        <v>-63850.7</v>
      </c>
      <c r="K33" s="26">
        <f t="shared" si="11"/>
        <v>-71229.5</v>
      </c>
      <c r="L33" s="26">
        <f t="shared" si="11"/>
        <v>-59056.2</v>
      </c>
      <c r="M33" s="26">
        <f t="shared" si="11"/>
        <v>-36528.5</v>
      </c>
      <c r="N33" s="26">
        <f t="shared" si="11"/>
        <v>-28173.6</v>
      </c>
      <c r="O33" s="26">
        <f t="shared" si="11"/>
        <v>-763714.3999999999</v>
      </c>
    </row>
    <row r="34" spans="1:26" ht="18.75" customHeight="1">
      <c r="A34" s="13" t="s">
        <v>55</v>
      </c>
      <c r="B34" s="20">
        <f>ROUND(-B9*$D$3,2)</f>
        <v>-92110.3</v>
      </c>
      <c r="C34" s="20">
        <f>ROUND(-C9*$D$3,2)</f>
        <v>-89392.7</v>
      </c>
      <c r="D34" s="20">
        <f>ROUND(-D9*$D$3,2)</f>
        <v>-65458.9</v>
      </c>
      <c r="E34" s="20">
        <f>ROUND(-E9*$D$3,2)</f>
        <v>-12500.1</v>
      </c>
      <c r="F34" s="20">
        <f aca="true" t="shared" si="12" ref="F34:N34">ROUND(-F9*$D$3,2)</f>
        <v>-57138.4</v>
      </c>
      <c r="G34" s="20">
        <f t="shared" si="12"/>
        <v>-98783.9</v>
      </c>
      <c r="H34" s="20">
        <f t="shared" si="12"/>
        <v>-77748.3</v>
      </c>
      <c r="I34" s="20">
        <f>ROUND(-I9*$D$3,2)</f>
        <v>-11743.3</v>
      </c>
      <c r="J34" s="20">
        <f>ROUND(-J9*$D$3,2)</f>
        <v>-63850.7</v>
      </c>
      <c r="K34" s="20">
        <f>ROUND(-K9*$D$3,2)</f>
        <v>-71229.5</v>
      </c>
      <c r="L34" s="20">
        <f>ROUND(-L9*$D$3,2)</f>
        <v>-59056.2</v>
      </c>
      <c r="M34" s="20">
        <f t="shared" si="12"/>
        <v>-36528.5</v>
      </c>
      <c r="N34" s="20">
        <f t="shared" si="12"/>
        <v>-28173.6</v>
      </c>
      <c r="O34" s="44">
        <f aca="true" t="shared" si="13" ref="O34:O45">SUM(B34:N34)</f>
        <v>-763714.3999999999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-537.5</v>
      </c>
      <c r="C35" s="26">
        <f t="shared" si="14"/>
        <v>-537.5</v>
      </c>
      <c r="D35" s="26">
        <f t="shared" si="14"/>
        <v>-22296.18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-27558.68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f>-500-21796.18</f>
        <v>-22296.18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-27558.68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975559.462</v>
      </c>
      <c r="C46" s="29">
        <f t="shared" si="15"/>
        <v>751760.7978000001</v>
      </c>
      <c r="D46" s="29">
        <f t="shared" si="15"/>
        <v>650339.6757000001</v>
      </c>
      <c r="E46" s="29">
        <f t="shared" si="15"/>
        <v>190155.72329999998</v>
      </c>
      <c r="F46" s="29">
        <f t="shared" si="15"/>
        <v>698778.0835</v>
      </c>
      <c r="G46" s="29">
        <f t="shared" si="15"/>
        <v>848907.3263</v>
      </c>
      <c r="H46" s="29">
        <f t="shared" si="15"/>
        <v>590643.8616000001</v>
      </c>
      <c r="I46" s="29">
        <f t="shared" si="15"/>
        <v>97929.20180000001</v>
      </c>
      <c r="J46" s="29">
        <f t="shared" si="15"/>
        <v>889206.5116000001</v>
      </c>
      <c r="K46" s="29">
        <f t="shared" si="15"/>
        <v>683495.08</v>
      </c>
      <c r="L46" s="29">
        <f t="shared" si="15"/>
        <v>818680.6154</v>
      </c>
      <c r="M46" s="29">
        <f t="shared" si="15"/>
        <v>416780.05500000005</v>
      </c>
      <c r="N46" s="29">
        <f t="shared" si="15"/>
        <v>229443.1995</v>
      </c>
      <c r="O46" s="29">
        <f>SUM(B46:N46)</f>
        <v>7841679.5934999995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975559.47</v>
      </c>
      <c r="C49" s="35">
        <f aca="true" t="shared" si="16" ref="C49:N49">SUM(C50:C63)</f>
        <v>751760.79</v>
      </c>
      <c r="D49" s="35">
        <f t="shared" si="16"/>
        <v>650339.68</v>
      </c>
      <c r="E49" s="35">
        <f t="shared" si="16"/>
        <v>190155.72</v>
      </c>
      <c r="F49" s="35">
        <f t="shared" si="16"/>
        <v>698778.08</v>
      </c>
      <c r="G49" s="35">
        <f t="shared" si="16"/>
        <v>848907.33</v>
      </c>
      <c r="H49" s="35">
        <f t="shared" si="16"/>
        <v>590643.86</v>
      </c>
      <c r="I49" s="35">
        <f t="shared" si="16"/>
        <v>97929.2</v>
      </c>
      <c r="J49" s="35">
        <f t="shared" si="16"/>
        <v>889206.51</v>
      </c>
      <c r="K49" s="35">
        <f t="shared" si="16"/>
        <v>683495.08</v>
      </c>
      <c r="L49" s="35">
        <f t="shared" si="16"/>
        <v>818680.62</v>
      </c>
      <c r="M49" s="35">
        <f t="shared" si="16"/>
        <v>416780.06</v>
      </c>
      <c r="N49" s="35">
        <f t="shared" si="16"/>
        <v>229443.2</v>
      </c>
      <c r="O49" s="29">
        <f>SUM(O50:O63)</f>
        <v>7841679.600000001</v>
      </c>
      <c r="Q49" s="64"/>
    </row>
    <row r="50" spans="1:18" ht="18.75" customHeight="1">
      <c r="A50" s="17" t="s">
        <v>39</v>
      </c>
      <c r="B50" s="35">
        <v>187755.95</v>
      </c>
      <c r="C50" s="35">
        <v>205382.95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393138.9</v>
      </c>
      <c r="P50"/>
      <c r="Q50" s="64"/>
      <c r="R50" s="65"/>
    </row>
    <row r="51" spans="1:16" ht="18.75" customHeight="1">
      <c r="A51" s="17" t="s">
        <v>40</v>
      </c>
      <c r="B51" s="35">
        <v>787803.52</v>
      </c>
      <c r="C51" s="35">
        <v>546377.84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1334181.3599999999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650339.68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650339.68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190155.72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190155.72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698778.08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698778.08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848907.33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848907.33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590643.86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590643.86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97929.2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97929.2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889206.51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889206.51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683495.08</v>
      </c>
      <c r="L59" s="34">
        <v>0</v>
      </c>
      <c r="M59" s="34">
        <v>0</v>
      </c>
      <c r="N59" s="34">
        <v>0</v>
      </c>
      <c r="O59" s="29">
        <f t="shared" si="17"/>
        <v>683495.08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818680.62</v>
      </c>
      <c r="M60" s="34">
        <v>0</v>
      </c>
      <c r="N60" s="34">
        <v>0</v>
      </c>
      <c r="O60" s="26">
        <f t="shared" si="17"/>
        <v>818680.62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416780.06</v>
      </c>
      <c r="N61" s="34">
        <v>0</v>
      </c>
      <c r="O61" s="29">
        <f t="shared" si="17"/>
        <v>416780.06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229443.2</v>
      </c>
      <c r="O62" s="26">
        <f t="shared" si="17"/>
        <v>229443.2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2.456897368043028</v>
      </c>
      <c r="C67" s="42">
        <v>2.6243411193955484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2.1304899921910323</v>
      </c>
      <c r="C68" s="42">
        <v>2.195099989529892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2019-05-10T17:48:19Z</dcterms:modified>
  <cp:category/>
  <cp:version/>
  <cp:contentType/>
  <cp:contentStatus/>
</cp:coreProperties>
</file>