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<sst xmlns="http://schemas.openxmlformats.org/spreadsheetml/2006/main" count="99" uniqueCount="97">
  <si>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</si>
  <si>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</si>
  <si>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</si>
  <si>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</si>
  <si>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</si>
  <si>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</si>
  <si>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</si>
  <si>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</si>
  <si>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</si>
  <si>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</si>
  <si>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</si>
  <si>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</si>
  <si>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</si>
  <si>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</si>
  <si>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</si>
  <si>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</si>
  <si>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</si>
  <si>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</si>
  <si>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</si>
  <si>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</si>
  <si>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</si>
  <si>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</si>
  <si>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</si>
  <si>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</si>
  <si>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</si>
  <si>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</si>
  <si>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</si>
  <si>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</si>
  <si>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</si>
  <si>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</si>
  <si>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</si>
  <si>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</si>
  <si>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</si>
  <si>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</si>
  <si>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</si>
  <si>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</si>
  <si>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</si>
  <si>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</si>
  <si>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</si>
  <si>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</si>
  <si>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</si>
  <si>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</si>
  <si>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</si>
  <si>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</si>
  <si>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</si>
  <si>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</si>
  <si>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</si>
  <si>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</si>
  <si>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</si>
  <si>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</si>
  <si>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</si>
  <si>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</si>
  <si>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</si>
  <si>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</si>
  <si>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</si>
  <si>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</si>
  <si>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</si>
  <si>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</si>
  <si>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</si>
  <si>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</si>
  <si>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</si>
  <si>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</si>
  <si>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</si>
  <si>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</si>
  <si>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</si>
  <si>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</si>
  <si>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</si>
  <si>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</si>
  <si>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</si>
  <si>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</si>
  <si>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</si>
  <si>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</si>
  <si>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</si>
  <si>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</si>
  <si>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</si>
  <si>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</si>
  <si>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</si>
  <si>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</si>
  <si>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</si>
  <si>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</si>
  <si>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</si>
  <si>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</si>
  <si>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</si>
  <si>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</si>
  <si>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</si>
  <si>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</si>
  <si>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</si>
  <si>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</si>
  <si>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</si>
  <si>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</si>
  <si>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</si>
  <si>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</si>
  <si>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</si>
  <si>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</si>
  <si>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</si>
  <si>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</si>
  <si>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05/05/19 - VENCIMENTO 10/05/19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</si>
</sst>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185480</v>
      </c>
      <c r="C7" s="10">
        <f t="shared" si="0"/>
        <v>126161</v>
      </c>
      <c r="D7" s="10">
        <f t="shared" si="0"/>
        <v>156980</v>
      </c>
      <c r="E7" s="10">
        <f t="shared" si="0"/>
        <v>26028</v>
      </c>
      <c r="F7" s="10">
        <f t="shared" si="0"/>
        <v>135464</v>
      </c>
      <c r="G7" s="10">
        <f t="shared" si="0"/>
        <v>186012</v>
      </c>
      <c r="H7" s="10">
        <f t="shared" si="0"/>
        <v>102872</v>
      </c>
      <c r="I7" s="10">
        <f t="shared" si="0"/>
        <v>15660</v>
      </c>
      <c r="J7" s="10">
        <f t="shared" si="0"/>
        <v>187362</v>
      </c>
      <c r="K7" s="10">
        <f t="shared" si="0"/>
        <v>125568</v>
      </c>
      <c r="L7" s="10">
        <f t="shared" si="0"/>
        <v>167730</v>
      </c>
      <c r="M7" s="10">
        <f t="shared" si="0"/>
        <v>51760</v>
      </c>
      <c r="N7" s="10">
        <f t="shared" si="0"/>
        <v>31183</v>
      </c>
      <c r="O7" s="10">
        <f>+O8+O18+O22</f>
        <v>1498260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88154</v>
      </c>
      <c r="C8" s="12">
        <f t="shared" si="1"/>
        <v>61362</v>
      </c>
      <c r="D8" s="12">
        <f t="shared" si="1"/>
        <v>80060</v>
      </c>
      <c r="E8" s="12">
        <f t="shared" si="1"/>
        <v>11928</v>
      </c>
      <c r="F8" s="12">
        <f t="shared" si="1"/>
        <v>63371</v>
      </c>
      <c r="G8" s="12">
        <f t="shared" si="1"/>
        <v>90205</v>
      </c>
      <c r="H8" s="12">
        <f t="shared" si="1"/>
        <v>50159</v>
      </c>
      <c r="I8" s="12">
        <f t="shared" si="1"/>
        <v>7559</v>
      </c>
      <c r="J8" s="12">
        <f t="shared" si="1"/>
        <v>96177</v>
      </c>
      <c r="K8" s="12">
        <f t="shared" si="1"/>
        <v>62237</v>
      </c>
      <c r="L8" s="12">
        <f t="shared" si="1"/>
        <v>85167</v>
      </c>
      <c r="M8" s="12">
        <f t="shared" si="1"/>
        <v>28892</v>
      </c>
      <c r="N8" s="12">
        <f t="shared" si="1"/>
        <v>18413</v>
      </c>
      <c r="O8" s="12">
        <f>SUM(B8:N8)</f>
        <v>743684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11741</v>
      </c>
      <c r="C9" s="14">
        <v>9692</v>
      </c>
      <c r="D9" s="14">
        <v>9102</v>
      </c>
      <c r="E9" s="14">
        <v>1420</v>
      </c>
      <c r="F9" s="14">
        <v>8103</v>
      </c>
      <c r="G9" s="14">
        <v>11915</v>
      </c>
      <c r="H9" s="14">
        <v>8376</v>
      </c>
      <c r="I9" s="14">
        <v>1218</v>
      </c>
      <c r="J9" s="14">
        <v>9177</v>
      </c>
      <c r="K9" s="14">
        <v>9096</v>
      </c>
      <c r="L9" s="14">
        <v>8375</v>
      </c>
      <c r="M9" s="14">
        <v>3695</v>
      </c>
      <c r="N9" s="14">
        <v>2397</v>
      </c>
      <c r="O9" s="12">
        <f aca="true" t="shared" si="2" ref="O9:O17">SUM(B9:N9)</f>
        <v>94307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71416</v>
      </c>
      <c r="C10" s="14">
        <f>C11+C12+C13</f>
        <v>48520</v>
      </c>
      <c r="D10" s="14">
        <f>D11+D12+D13</f>
        <v>66866</v>
      </c>
      <c r="E10" s="14">
        <f>E11+E12+E13</f>
        <v>9863</v>
      </c>
      <c r="F10" s="14">
        <f aca="true" t="shared" si="3" ref="F10:N10">F11+F12+F13</f>
        <v>51484</v>
      </c>
      <c r="G10" s="14">
        <f t="shared" si="3"/>
        <v>72995</v>
      </c>
      <c r="H10" s="14">
        <f>H11+H12+H13</f>
        <v>39322</v>
      </c>
      <c r="I10" s="14">
        <f>I11+I12+I13</f>
        <v>5956</v>
      </c>
      <c r="J10" s="14">
        <f>J11+J12+J13</f>
        <v>81706</v>
      </c>
      <c r="K10" s="14">
        <f>K11+K12+K13</f>
        <v>49952</v>
      </c>
      <c r="L10" s="14">
        <f>L11+L12+L13</f>
        <v>71393</v>
      </c>
      <c r="M10" s="14">
        <f t="shared" si="3"/>
        <v>23885</v>
      </c>
      <c r="N10" s="14">
        <f t="shared" si="3"/>
        <v>15294</v>
      </c>
      <c r="O10" s="12">
        <f t="shared" si="2"/>
        <v>608652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30018</v>
      </c>
      <c r="C11" s="14">
        <v>21685</v>
      </c>
      <c r="D11" s="14">
        <v>28152</v>
      </c>
      <c r="E11" s="14">
        <v>4160</v>
      </c>
      <c r="F11" s="14">
        <v>22059</v>
      </c>
      <c r="G11" s="14">
        <v>30739</v>
      </c>
      <c r="H11" s="14">
        <v>17095</v>
      </c>
      <c r="I11" s="14">
        <v>2522</v>
      </c>
      <c r="J11" s="14">
        <v>35772</v>
      </c>
      <c r="K11" s="14">
        <v>20733</v>
      </c>
      <c r="L11" s="14">
        <v>29047</v>
      </c>
      <c r="M11" s="14">
        <v>8923</v>
      </c>
      <c r="N11" s="14">
        <v>5520</v>
      </c>
      <c r="O11" s="12">
        <f t="shared" si="2"/>
        <v>256425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39167</v>
      </c>
      <c r="C12" s="14">
        <v>24828</v>
      </c>
      <c r="D12" s="14">
        <v>36865</v>
      </c>
      <c r="E12" s="14">
        <v>5321</v>
      </c>
      <c r="F12" s="14">
        <v>27587</v>
      </c>
      <c r="G12" s="14">
        <v>38904</v>
      </c>
      <c r="H12" s="14">
        <v>20805</v>
      </c>
      <c r="I12" s="14">
        <v>3163</v>
      </c>
      <c r="J12" s="14">
        <v>43594</v>
      </c>
      <c r="K12" s="14">
        <v>27544</v>
      </c>
      <c r="L12" s="14">
        <v>40189</v>
      </c>
      <c r="M12" s="14">
        <v>14125</v>
      </c>
      <c r="N12" s="14">
        <v>9293</v>
      </c>
      <c r="O12" s="12">
        <f t="shared" si="2"/>
        <v>331385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2231</v>
      </c>
      <c r="C13" s="14">
        <v>2007</v>
      </c>
      <c r="D13" s="14">
        <v>1849</v>
      </c>
      <c r="E13" s="14">
        <v>382</v>
      </c>
      <c r="F13" s="14">
        <v>1838</v>
      </c>
      <c r="G13" s="14">
        <v>3352</v>
      </c>
      <c r="H13" s="14">
        <v>1422</v>
      </c>
      <c r="I13" s="14">
        <v>271</v>
      </c>
      <c r="J13" s="14">
        <v>2340</v>
      </c>
      <c r="K13" s="14">
        <v>1675</v>
      </c>
      <c r="L13" s="14">
        <v>2157</v>
      </c>
      <c r="M13" s="14">
        <v>837</v>
      </c>
      <c r="N13" s="14">
        <v>481</v>
      </c>
      <c r="O13" s="12">
        <f t="shared" si="2"/>
        <v>20842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4997</v>
      </c>
      <c r="C14" s="14">
        <f>C15+C16+C17</f>
        <v>3150</v>
      </c>
      <c r="D14" s="14">
        <f>D15+D16+D17</f>
        <v>4092</v>
      </c>
      <c r="E14" s="14">
        <f>E15+E16+E17</f>
        <v>645</v>
      </c>
      <c r="F14" s="14">
        <f aca="true" t="shared" si="4" ref="F14:N14">F15+F16+F17</f>
        <v>3784</v>
      </c>
      <c r="G14" s="14">
        <f t="shared" si="4"/>
        <v>5295</v>
      </c>
      <c r="H14" s="14">
        <f>H15+H16+H17</f>
        <v>2461</v>
      </c>
      <c r="I14" s="14">
        <f>I15+I16+I17</f>
        <v>385</v>
      </c>
      <c r="J14" s="14">
        <f>J15+J16+J17</f>
        <v>5294</v>
      </c>
      <c r="K14" s="14">
        <f>K15+K16+K17</f>
        <v>3189</v>
      </c>
      <c r="L14" s="14">
        <f>L15+L16+L17</f>
        <v>5399</v>
      </c>
      <c r="M14" s="14">
        <f t="shared" si="4"/>
        <v>1312</v>
      </c>
      <c r="N14" s="14">
        <f t="shared" si="4"/>
        <v>722</v>
      </c>
      <c r="O14" s="12">
        <f t="shared" si="2"/>
        <v>40725</v>
      </c>
    </row>
    <row r="15" spans="1:26" ht="18.75" customHeight="1">
      <c r="A15" s="15" t="s">
        <v>13</v>
      </c>
      <c r="B15" s="14">
        <v>4994</v>
      </c>
      <c r="C15" s="14">
        <v>3148</v>
      </c>
      <c r="D15" s="14">
        <v>4092</v>
      </c>
      <c r="E15" s="14">
        <v>645</v>
      </c>
      <c r="F15" s="14">
        <v>3781</v>
      </c>
      <c r="G15" s="14">
        <v>5290</v>
      </c>
      <c r="H15" s="14">
        <v>2457</v>
      </c>
      <c r="I15" s="14">
        <v>385</v>
      </c>
      <c r="J15" s="14">
        <v>5286</v>
      </c>
      <c r="K15" s="14">
        <v>3185</v>
      </c>
      <c r="L15" s="14">
        <v>5394</v>
      </c>
      <c r="M15" s="14">
        <v>1304</v>
      </c>
      <c r="N15" s="14">
        <v>722</v>
      </c>
      <c r="O15" s="12">
        <f t="shared" si="2"/>
        <v>40683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0</v>
      </c>
      <c r="D16" s="14">
        <v>0</v>
      </c>
      <c r="E16" s="14">
        <v>0</v>
      </c>
      <c r="F16" s="14">
        <v>2</v>
      </c>
      <c r="G16" s="14">
        <v>2</v>
      </c>
      <c r="H16" s="14">
        <v>0</v>
      </c>
      <c r="I16" s="14">
        <v>0</v>
      </c>
      <c r="J16" s="14">
        <v>3</v>
      </c>
      <c r="K16" s="14">
        <v>4</v>
      </c>
      <c r="L16" s="14">
        <v>1</v>
      </c>
      <c r="M16" s="14">
        <v>7</v>
      </c>
      <c r="N16" s="14">
        <v>0</v>
      </c>
      <c r="O16" s="12">
        <f t="shared" si="2"/>
        <v>21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</v>
      </c>
      <c r="C17" s="14">
        <v>2</v>
      </c>
      <c r="D17" s="14">
        <v>0</v>
      </c>
      <c r="E17" s="14">
        <v>0</v>
      </c>
      <c r="F17" s="14">
        <v>1</v>
      </c>
      <c r="G17" s="14">
        <v>3</v>
      </c>
      <c r="H17" s="14">
        <v>4</v>
      </c>
      <c r="I17" s="14">
        <v>0</v>
      </c>
      <c r="J17" s="14">
        <v>5</v>
      </c>
      <c r="K17" s="14">
        <v>0</v>
      </c>
      <c r="L17" s="14">
        <v>4</v>
      </c>
      <c r="M17" s="14">
        <v>1</v>
      </c>
      <c r="N17" s="14">
        <v>0</v>
      </c>
      <c r="O17" s="12">
        <f t="shared" si="2"/>
        <v>21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39609</v>
      </c>
      <c r="C18" s="18">
        <f>C19+C20+C21</f>
        <v>23555</v>
      </c>
      <c r="D18" s="18">
        <f>D19+D20+D21</f>
        <v>27087</v>
      </c>
      <c r="E18" s="18">
        <f>E19+E20+E21</f>
        <v>4566</v>
      </c>
      <c r="F18" s="18">
        <f aca="true" t="shared" si="5" ref="F18:N18">F19+F20+F21</f>
        <v>26178</v>
      </c>
      <c r="G18" s="18">
        <f t="shared" si="5"/>
        <v>32570</v>
      </c>
      <c r="H18" s="18">
        <f>H19+H20+H21</f>
        <v>19506</v>
      </c>
      <c r="I18" s="18">
        <f>I19+I20+I21</f>
        <v>2742</v>
      </c>
      <c r="J18" s="18">
        <f>J19+J20+J21</f>
        <v>41009</v>
      </c>
      <c r="K18" s="18">
        <f>K19+K20+K21</f>
        <v>23888</v>
      </c>
      <c r="L18" s="18">
        <f>L19+L20+L21</f>
        <v>41823</v>
      </c>
      <c r="M18" s="18">
        <f t="shared" si="5"/>
        <v>12057</v>
      </c>
      <c r="N18" s="18">
        <f t="shared" si="5"/>
        <v>6805</v>
      </c>
      <c r="O18" s="12">
        <f aca="true" t="shared" si="6" ref="O18:O24">SUM(B18:N18)</f>
        <v>301395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22124</v>
      </c>
      <c r="C19" s="14">
        <v>14511</v>
      </c>
      <c r="D19" s="14">
        <v>14749</v>
      </c>
      <c r="E19" s="14">
        <v>2697</v>
      </c>
      <c r="F19" s="14">
        <v>15474</v>
      </c>
      <c r="G19" s="14">
        <v>19582</v>
      </c>
      <c r="H19" s="14">
        <v>11907</v>
      </c>
      <c r="I19" s="14">
        <v>1771</v>
      </c>
      <c r="J19" s="14">
        <v>23603</v>
      </c>
      <c r="K19" s="14">
        <v>13172</v>
      </c>
      <c r="L19" s="14">
        <v>22361</v>
      </c>
      <c r="M19" s="14">
        <v>6463</v>
      </c>
      <c r="N19" s="14">
        <v>3603</v>
      </c>
      <c r="O19" s="12">
        <f t="shared" si="6"/>
        <v>172017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16476</v>
      </c>
      <c r="C20" s="14">
        <v>8348</v>
      </c>
      <c r="D20" s="14">
        <v>11674</v>
      </c>
      <c r="E20" s="14">
        <v>1730</v>
      </c>
      <c r="F20" s="14">
        <v>9904</v>
      </c>
      <c r="G20" s="14">
        <v>11750</v>
      </c>
      <c r="H20" s="14">
        <v>7120</v>
      </c>
      <c r="I20" s="14">
        <v>891</v>
      </c>
      <c r="J20" s="14">
        <v>16455</v>
      </c>
      <c r="K20" s="14">
        <v>10063</v>
      </c>
      <c r="L20" s="14">
        <v>18364</v>
      </c>
      <c r="M20" s="14">
        <v>5246</v>
      </c>
      <c r="N20" s="14">
        <v>3024</v>
      </c>
      <c r="O20" s="12">
        <f t="shared" si="6"/>
        <v>121045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1009</v>
      </c>
      <c r="C21" s="14">
        <v>696</v>
      </c>
      <c r="D21" s="14">
        <v>664</v>
      </c>
      <c r="E21" s="14">
        <v>139</v>
      </c>
      <c r="F21" s="14">
        <v>800</v>
      </c>
      <c r="G21" s="14">
        <v>1238</v>
      </c>
      <c r="H21" s="14">
        <v>479</v>
      </c>
      <c r="I21" s="14">
        <v>80</v>
      </c>
      <c r="J21" s="14">
        <v>951</v>
      </c>
      <c r="K21" s="14">
        <v>653</v>
      </c>
      <c r="L21" s="14">
        <v>1098</v>
      </c>
      <c r="M21" s="14">
        <v>348</v>
      </c>
      <c r="N21" s="14">
        <v>178</v>
      </c>
      <c r="O21" s="12">
        <f t="shared" si="6"/>
        <v>8333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57717</v>
      </c>
      <c r="C22" s="14">
        <f>C23+C24</f>
        <v>41244</v>
      </c>
      <c r="D22" s="14">
        <f>D23+D24</f>
        <v>49833</v>
      </c>
      <c r="E22" s="14">
        <f>E23+E24</f>
        <v>9534</v>
      </c>
      <c r="F22" s="14">
        <f aca="true" t="shared" si="7" ref="F22:N22">F23+F24</f>
        <v>45915</v>
      </c>
      <c r="G22" s="14">
        <f t="shared" si="7"/>
        <v>63237</v>
      </c>
      <c r="H22" s="14">
        <f>H23+H24</f>
        <v>33207</v>
      </c>
      <c r="I22" s="14">
        <f>I23+I24</f>
        <v>5359</v>
      </c>
      <c r="J22" s="14">
        <f>J23+J24</f>
        <v>50176</v>
      </c>
      <c r="K22" s="14">
        <f>K23+K24</f>
        <v>39443</v>
      </c>
      <c r="L22" s="14">
        <f>L23+L24</f>
        <v>40740</v>
      </c>
      <c r="M22" s="14">
        <f t="shared" si="7"/>
        <v>10811</v>
      </c>
      <c r="N22" s="14">
        <f t="shared" si="7"/>
        <v>5965</v>
      </c>
      <c r="O22" s="12">
        <f t="shared" si="6"/>
        <v>453181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38027</v>
      </c>
      <c r="C23" s="14">
        <v>30115</v>
      </c>
      <c r="D23" s="14">
        <v>34576</v>
      </c>
      <c r="E23" s="14">
        <v>6977</v>
      </c>
      <c r="F23" s="14">
        <v>32512</v>
      </c>
      <c r="G23" s="14">
        <v>46969</v>
      </c>
      <c r="H23" s="14">
        <v>24866</v>
      </c>
      <c r="I23" s="14">
        <v>4266</v>
      </c>
      <c r="J23" s="14">
        <v>33975</v>
      </c>
      <c r="K23" s="14">
        <v>28383</v>
      </c>
      <c r="L23" s="14">
        <v>28870</v>
      </c>
      <c r="M23" s="14">
        <v>7635</v>
      </c>
      <c r="N23" s="14">
        <v>3863</v>
      </c>
      <c r="O23" s="12">
        <f t="shared" si="6"/>
        <v>321034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19690</v>
      </c>
      <c r="C24" s="14">
        <v>11129</v>
      </c>
      <c r="D24" s="14">
        <v>15257</v>
      </c>
      <c r="E24" s="14">
        <v>2557</v>
      </c>
      <c r="F24" s="14">
        <v>13403</v>
      </c>
      <c r="G24" s="14">
        <v>16268</v>
      </c>
      <c r="H24" s="14">
        <v>8341</v>
      </c>
      <c r="I24" s="14">
        <v>1093</v>
      </c>
      <c r="J24" s="14">
        <v>16201</v>
      </c>
      <c r="K24" s="14">
        <v>11060</v>
      </c>
      <c r="L24" s="14">
        <v>11870</v>
      </c>
      <c r="M24" s="14">
        <v>3176</v>
      </c>
      <c r="N24" s="14">
        <v>2102</v>
      </c>
      <c r="O24" s="12">
        <f t="shared" si="6"/>
        <v>132147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410035.678</v>
      </c>
      <c r="C28" s="56">
        <f aca="true" t="shared" si="8" ref="C28:N28">C29+C30</f>
        <v>297553.7741</v>
      </c>
      <c r="D28" s="56">
        <f t="shared" si="8"/>
        <v>319346.096</v>
      </c>
      <c r="E28" s="56">
        <f t="shared" si="8"/>
        <v>77024.6604</v>
      </c>
      <c r="F28" s="56">
        <f t="shared" si="8"/>
        <v>321370.396</v>
      </c>
      <c r="G28" s="56">
        <f t="shared" si="8"/>
        <v>349926.15560000006</v>
      </c>
      <c r="H28" s="56">
        <f t="shared" si="8"/>
        <v>226485.7172</v>
      </c>
      <c r="I28" s="56">
        <f t="shared" si="8"/>
        <v>37194.066000000006</v>
      </c>
      <c r="J28" s="56">
        <f t="shared" si="8"/>
        <v>425220.9408</v>
      </c>
      <c r="K28" s="56">
        <f t="shared" si="8"/>
        <v>329902.7028</v>
      </c>
      <c r="L28" s="56">
        <f t="shared" si="8"/>
        <v>423475.922</v>
      </c>
      <c r="M28" s="56">
        <f t="shared" si="8"/>
        <v>165640.19</v>
      </c>
      <c r="N28" s="56">
        <f t="shared" si="8"/>
        <v>85116.49729999999</v>
      </c>
      <c r="O28" s="56">
        <f>SUM(B28:N28)</f>
        <v>3468292.7962</v>
      </c>
      <c r="Q28" s="62"/>
    </row>
    <row r="29" spans="1:15" ht="18.75" customHeight="1">
      <c r="A29" s="54" t="s">
        <v>54</v>
      </c>
      <c r="B29" s="52">
        <f aca="true" t="shared" si="9" ref="B29:N29">B26*B7</f>
        <v>405385.088</v>
      </c>
      <c r="C29" s="52">
        <f t="shared" si="9"/>
        <v>289930.5941</v>
      </c>
      <c r="D29" s="52">
        <f t="shared" si="9"/>
        <v>307790.68600000005</v>
      </c>
      <c r="E29" s="52">
        <f t="shared" si="9"/>
        <v>77024.6604</v>
      </c>
      <c r="F29" s="52">
        <f t="shared" si="9"/>
        <v>304997.196</v>
      </c>
      <c r="G29" s="52">
        <f t="shared" si="9"/>
        <v>345294.07560000004</v>
      </c>
      <c r="H29" s="52">
        <f t="shared" si="9"/>
        <v>222985.34720000002</v>
      </c>
      <c r="I29" s="52">
        <f t="shared" si="9"/>
        <v>37194.066000000006</v>
      </c>
      <c r="J29" s="52">
        <f t="shared" si="9"/>
        <v>407212.5708</v>
      </c>
      <c r="K29" s="52">
        <f t="shared" si="9"/>
        <v>311986.2528</v>
      </c>
      <c r="L29" s="52">
        <f t="shared" si="9"/>
        <v>407818.722</v>
      </c>
      <c r="M29" s="52">
        <f t="shared" si="9"/>
        <v>158722.04</v>
      </c>
      <c r="N29" s="52">
        <f t="shared" si="9"/>
        <v>81796.1273</v>
      </c>
      <c r="O29" s="53">
        <f>SUM(B29:N29)</f>
        <v>3358137.4262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16373.2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110155.37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-51023.8</v>
      </c>
      <c r="C32" s="25">
        <f t="shared" si="10"/>
        <v>-42213.1</v>
      </c>
      <c r="D32" s="25">
        <f t="shared" si="10"/>
        <v>-48872.32</v>
      </c>
      <c r="E32" s="25">
        <f t="shared" si="10"/>
        <v>-6106</v>
      </c>
      <c r="F32" s="25">
        <f t="shared" si="10"/>
        <v>-35342.9</v>
      </c>
      <c r="G32" s="25">
        <f t="shared" si="10"/>
        <v>-51734.5</v>
      </c>
      <c r="H32" s="25">
        <f t="shared" si="10"/>
        <v>-36016.8</v>
      </c>
      <c r="I32" s="25">
        <f t="shared" si="10"/>
        <v>-8424.9</v>
      </c>
      <c r="J32" s="25">
        <f t="shared" si="10"/>
        <v>-39461.1</v>
      </c>
      <c r="K32" s="25">
        <f t="shared" si="10"/>
        <v>-39112.8</v>
      </c>
      <c r="L32" s="25">
        <f t="shared" si="10"/>
        <v>-36012.5</v>
      </c>
      <c r="M32" s="25">
        <f t="shared" si="10"/>
        <v>-15888.5</v>
      </c>
      <c r="N32" s="25">
        <f t="shared" si="10"/>
        <v>-10307.1</v>
      </c>
      <c r="O32" s="25">
        <f t="shared" si="10"/>
        <v>-420516.31999999995</v>
      </c>
    </row>
    <row r="33" spans="1:15" ht="18.75" customHeight="1">
      <c r="A33" s="17" t="s">
        <v>95</v>
      </c>
      <c r="B33" s="26">
        <f>+B34</f>
        <v>-50486.3</v>
      </c>
      <c r="C33" s="26">
        <f aca="true" t="shared" si="11" ref="C33:O33">+C34</f>
        <v>-41675.6</v>
      </c>
      <c r="D33" s="26">
        <f t="shared" si="11"/>
        <v>-39138.6</v>
      </c>
      <c r="E33" s="26">
        <f t="shared" si="11"/>
        <v>-6106</v>
      </c>
      <c r="F33" s="26">
        <f t="shared" si="11"/>
        <v>-34842.9</v>
      </c>
      <c r="G33" s="26">
        <f t="shared" si="11"/>
        <v>-51234.5</v>
      </c>
      <c r="H33" s="26">
        <f t="shared" si="11"/>
        <v>-36016.8</v>
      </c>
      <c r="I33" s="26">
        <f t="shared" si="11"/>
        <v>-5237.4</v>
      </c>
      <c r="J33" s="26">
        <f t="shared" si="11"/>
        <v>-39461.1</v>
      </c>
      <c r="K33" s="26">
        <f t="shared" si="11"/>
        <v>-39112.8</v>
      </c>
      <c r="L33" s="26">
        <f t="shared" si="11"/>
        <v>-36012.5</v>
      </c>
      <c r="M33" s="26">
        <f t="shared" si="11"/>
        <v>-15888.5</v>
      </c>
      <c r="N33" s="26">
        <f t="shared" si="11"/>
        <v>-10307.1</v>
      </c>
      <c r="O33" s="26">
        <f t="shared" si="11"/>
        <v>-405520.1</v>
      </c>
    </row>
    <row r="34" spans="1:26" ht="18.75" customHeight="1">
      <c r="A34" s="13" t="s">
        <v>55</v>
      </c>
      <c r="B34" s="20">
        <f>ROUND(-B9*$D$3,2)</f>
        <v>-50486.3</v>
      </c>
      <c r="C34" s="20">
        <f>ROUND(-C9*$D$3,2)</f>
        <v>-41675.6</v>
      </c>
      <c r="D34" s="20">
        <f>ROUND(-D9*$D$3,2)</f>
        <v>-39138.6</v>
      </c>
      <c r="E34" s="20">
        <f>ROUND(-E9*$D$3,2)</f>
        <v>-6106</v>
      </c>
      <c r="F34" s="20">
        <f aca="true" t="shared" si="12" ref="F34:N34">ROUND(-F9*$D$3,2)</f>
        <v>-34842.9</v>
      </c>
      <c r="G34" s="20">
        <f t="shared" si="12"/>
        <v>-51234.5</v>
      </c>
      <c r="H34" s="20">
        <f t="shared" si="12"/>
        <v>-36016.8</v>
      </c>
      <c r="I34" s="20">
        <f>ROUND(-I9*$D$3,2)</f>
        <v>-5237.4</v>
      </c>
      <c r="J34" s="20">
        <f>ROUND(-J9*$D$3,2)</f>
        <v>-39461.1</v>
      </c>
      <c r="K34" s="20">
        <f>ROUND(-K9*$D$3,2)</f>
        <v>-39112.8</v>
      </c>
      <c r="L34" s="20">
        <f>ROUND(-L9*$D$3,2)</f>
        <v>-36012.5</v>
      </c>
      <c r="M34" s="20">
        <f t="shared" si="12"/>
        <v>-15888.5</v>
      </c>
      <c r="N34" s="20">
        <f t="shared" si="12"/>
        <v>-10307.1</v>
      </c>
      <c r="O34" s="44">
        <f aca="true" t="shared" si="13" ref="O34:O45">SUM(B34:N34)</f>
        <v>-405520.1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-9733.72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-14996.22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-500-9233.72</f>
        <v>-9733.72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-14996.22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359011.878</v>
      </c>
      <c r="C46" s="29">
        <f t="shared" si="15"/>
        <v>255340.67409999997</v>
      </c>
      <c r="D46" s="29">
        <f t="shared" si="15"/>
        <v>270473.776</v>
      </c>
      <c r="E46" s="29">
        <f t="shared" si="15"/>
        <v>70918.6604</v>
      </c>
      <c r="F46" s="29">
        <f t="shared" si="15"/>
        <v>286027.496</v>
      </c>
      <c r="G46" s="29">
        <f t="shared" si="15"/>
        <v>298191.65560000006</v>
      </c>
      <c r="H46" s="29">
        <f t="shared" si="15"/>
        <v>190468.91720000003</v>
      </c>
      <c r="I46" s="29">
        <f t="shared" si="15"/>
        <v>28769.166000000005</v>
      </c>
      <c r="J46" s="29">
        <f t="shared" si="15"/>
        <v>385759.8408</v>
      </c>
      <c r="K46" s="29">
        <f t="shared" si="15"/>
        <v>290789.90280000004</v>
      </c>
      <c r="L46" s="29">
        <f t="shared" si="15"/>
        <v>387463.422</v>
      </c>
      <c r="M46" s="29">
        <f t="shared" si="15"/>
        <v>149751.69</v>
      </c>
      <c r="N46" s="29">
        <f t="shared" si="15"/>
        <v>74809.39729999998</v>
      </c>
      <c r="O46" s="29">
        <f>SUM(B46:N46)</f>
        <v>3047776.4762000004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359011.88</v>
      </c>
      <c r="C49" s="35">
        <f aca="true" t="shared" si="16" ref="C49:N49">SUM(C50:C63)</f>
        <v>255340.65999999997</v>
      </c>
      <c r="D49" s="35">
        <f t="shared" si="16"/>
        <v>270473.78</v>
      </c>
      <c r="E49" s="35">
        <f t="shared" si="16"/>
        <v>70918.66</v>
      </c>
      <c r="F49" s="35">
        <f t="shared" si="16"/>
        <v>286027.5</v>
      </c>
      <c r="G49" s="35">
        <f t="shared" si="16"/>
        <v>298191.66</v>
      </c>
      <c r="H49" s="35">
        <f t="shared" si="16"/>
        <v>190468.92</v>
      </c>
      <c r="I49" s="35">
        <f t="shared" si="16"/>
        <v>28769.17</v>
      </c>
      <c r="J49" s="35">
        <f t="shared" si="16"/>
        <v>385759.84</v>
      </c>
      <c r="K49" s="35">
        <f t="shared" si="16"/>
        <v>290789.9</v>
      </c>
      <c r="L49" s="35">
        <f t="shared" si="16"/>
        <v>387463.42</v>
      </c>
      <c r="M49" s="35">
        <f t="shared" si="16"/>
        <v>149751.69</v>
      </c>
      <c r="N49" s="35">
        <f t="shared" si="16"/>
        <v>74809.4</v>
      </c>
      <c r="O49" s="29">
        <f>SUM(O50:O63)</f>
        <v>3047776.4799999995</v>
      </c>
      <c r="Q49" s="64"/>
    </row>
    <row r="50" spans="1:18" ht="18.75" customHeight="1">
      <c r="A50" s="17" t="s">
        <v>39</v>
      </c>
      <c r="B50" s="35">
        <v>71409.45</v>
      </c>
      <c r="C50" s="35">
        <v>69112.86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140522.31</v>
      </c>
      <c r="P50"/>
      <c r="Q50" s="64"/>
      <c r="R50" s="65"/>
    </row>
    <row r="51" spans="1:16" ht="18.75" customHeight="1">
      <c r="A51" s="17" t="s">
        <v>40</v>
      </c>
      <c r="B51" s="35">
        <v>287602.43</v>
      </c>
      <c r="C51" s="35">
        <v>186227.8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473830.23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270473.78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270473.78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70918.66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70918.66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286027.5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286027.5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298191.66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298191.66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190468.92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190468.92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28769.17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28769.17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385759.84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385759.84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290789.9</v>
      </c>
      <c r="L59" s="34">
        <v>0</v>
      </c>
      <c r="M59" s="34">
        <v>0</v>
      </c>
      <c r="N59" s="34">
        <v>0</v>
      </c>
      <c r="O59" s="29">
        <f t="shared" si="17"/>
        <v>290789.9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387463.42</v>
      </c>
      <c r="M60" s="34">
        <v>0</v>
      </c>
      <c r="N60" s="34">
        <v>0</v>
      </c>
      <c r="O60" s="26">
        <f t="shared" si="17"/>
        <v>387463.42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149751.69</v>
      </c>
      <c r="N61" s="34">
        <v>0</v>
      </c>
      <c r="O61" s="29">
        <f t="shared" si="17"/>
        <v>149751.69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74809.4</v>
      </c>
      <c r="O62" s="26">
        <f t="shared" si="17"/>
        <v>74809.4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2.4490055437648786</v>
      </c>
      <c r="C67" s="42">
        <v>2.6259261964397913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2.130490025878801</v>
      </c>
      <c r="C68" s="42">
        <v>2.195099991280982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1.8563000000000003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2019-05-09T17:20:41Z</dcterms:modified>
  <cp:category/>
  <cp:version/>
  <cp:contentType/>
  <cp:contentStatus/>
</cp:coreProperties>
</file>