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<sst xmlns="http://schemas.openxmlformats.org/spreadsheetml/2006/main" count="99" uniqueCount="97">
  <si>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</si>
  <si>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</si>
  <si>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</si>
  <si>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</si>
  <si>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</si>
  <si>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</si>
  <si>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</si>
  <si>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</si>
  <si>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</si>
  <si>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</si>
  <si>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</si>
  <si>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</si>
  <si>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</si>
  <si>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</si>
  <si>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</si>
  <si>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</si>
  <si>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</si>
  <si>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</si>
  <si>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</si>
  <si>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</si>
  <si>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</si>
  <si>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</si>
  <si>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</si>
  <si>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</si>
  <si>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</si>
  <si>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</si>
  <si>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</si>
  <si>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</si>
  <si>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</si>
  <si>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</si>
  <si>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</si>
  <si>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</si>
  <si>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</si>
  <si>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</si>
  <si>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</si>
  <si>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</si>
  <si>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</si>
  <si>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</si>
  <si>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</si>
  <si>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</si>
  <si>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</si>
  <si>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</si>
  <si>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</si>
  <si>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</si>
  <si>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</si>
  <si>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</si>
  <si>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</si>
  <si>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</si>
  <si>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</si>
  <si>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</si>
  <si>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</si>
  <si>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</si>
  <si>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</si>
  <si>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</si>
  <si>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</si>
  <si>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</si>
  <si>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</si>
  <si>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</si>
  <si>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</si>
  <si>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</si>
  <si>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</si>
  <si>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</si>
  <si>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</si>
  <si>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</si>
  <si>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</si>
  <si>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</si>
  <si>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</si>
  <si>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</si>
  <si>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</si>
  <si>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</si>
  <si>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</si>
  <si>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</si>
  <si>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</si>
  <si>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</si>
  <si>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</si>
  <si>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</si>
  <si>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</si>
  <si>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</si>
  <si>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</si>
  <si>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</si>
  <si>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</si>
  <si>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</si>
  <si>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</si>
  <si>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</si>
  <si>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</si>
  <si>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</si>
  <si>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</si>
  <si>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</si>
  <si>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</si>
  <si>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</si>
  <si>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</si>
  <si>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</si>
  <si>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</si>
  <si>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</si>
  <si>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</si>
  <si>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</si>
  <si>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04/05/19 - VENCIMENTO 10/05/19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</si>
</sst>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334758</v>
      </c>
      <c r="C7" s="10">
        <f t="shared" si="0"/>
        <v>231104</v>
      </c>
      <c r="D7" s="10">
        <f t="shared" si="0"/>
        <v>277968</v>
      </c>
      <c r="E7" s="10">
        <f t="shared" si="0"/>
        <v>47925</v>
      </c>
      <c r="F7" s="10">
        <f t="shared" si="0"/>
        <v>229870</v>
      </c>
      <c r="G7" s="10">
        <f t="shared" si="0"/>
        <v>342586</v>
      </c>
      <c r="H7" s="10">
        <f t="shared" si="0"/>
        <v>202922</v>
      </c>
      <c r="I7" s="10">
        <f t="shared" si="0"/>
        <v>30248</v>
      </c>
      <c r="J7" s="10">
        <f t="shared" si="0"/>
        <v>311824</v>
      </c>
      <c r="K7" s="10">
        <f t="shared" si="0"/>
        <v>210425</v>
      </c>
      <c r="L7" s="10">
        <f t="shared" si="0"/>
        <v>270203</v>
      </c>
      <c r="M7" s="10">
        <f t="shared" si="0"/>
        <v>91118</v>
      </c>
      <c r="N7" s="10">
        <f t="shared" si="0"/>
        <v>58770</v>
      </c>
      <c r="O7" s="10">
        <f>+O8+O18+O22</f>
        <v>2639721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162120</v>
      </c>
      <c r="C8" s="12">
        <f t="shared" si="1"/>
        <v>117375</v>
      </c>
      <c r="D8" s="12">
        <f t="shared" si="1"/>
        <v>151180</v>
      </c>
      <c r="E8" s="12">
        <f t="shared" si="1"/>
        <v>23599</v>
      </c>
      <c r="F8" s="12">
        <f t="shared" si="1"/>
        <v>116643</v>
      </c>
      <c r="G8" s="12">
        <f t="shared" si="1"/>
        <v>177439</v>
      </c>
      <c r="H8" s="12">
        <f t="shared" si="1"/>
        <v>101418</v>
      </c>
      <c r="I8" s="12">
        <f t="shared" si="1"/>
        <v>15037</v>
      </c>
      <c r="J8" s="12">
        <f t="shared" si="1"/>
        <v>165472</v>
      </c>
      <c r="K8" s="12">
        <f t="shared" si="1"/>
        <v>108457</v>
      </c>
      <c r="L8" s="12">
        <f t="shared" si="1"/>
        <v>140694</v>
      </c>
      <c r="M8" s="12">
        <f t="shared" si="1"/>
        <v>51846</v>
      </c>
      <c r="N8" s="12">
        <f t="shared" si="1"/>
        <v>35603</v>
      </c>
      <c r="O8" s="12">
        <f>SUM(B8:N8)</f>
        <v>1366883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17235</v>
      </c>
      <c r="C9" s="14">
        <v>16179</v>
      </c>
      <c r="D9" s="14">
        <v>13327</v>
      </c>
      <c r="E9" s="14">
        <v>2210</v>
      </c>
      <c r="F9" s="14">
        <v>10674</v>
      </c>
      <c r="G9" s="14">
        <v>18261</v>
      </c>
      <c r="H9" s="14">
        <v>14227</v>
      </c>
      <c r="I9" s="14">
        <v>2088</v>
      </c>
      <c r="J9" s="14">
        <v>13283</v>
      </c>
      <c r="K9" s="14">
        <v>13224</v>
      </c>
      <c r="L9" s="14">
        <v>12171</v>
      </c>
      <c r="M9" s="14">
        <v>5741</v>
      </c>
      <c r="N9" s="14">
        <v>4368</v>
      </c>
      <c r="O9" s="12">
        <f aca="true" t="shared" si="2" ref="O9:O17">SUM(B9:N9)</f>
        <v>142988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136319</v>
      </c>
      <c r="C10" s="14">
        <f>C11+C12+C13</f>
        <v>95479</v>
      </c>
      <c r="D10" s="14">
        <f>D11+D12+D13</f>
        <v>130619</v>
      </c>
      <c r="E10" s="14">
        <f>E11+E12+E13</f>
        <v>20182</v>
      </c>
      <c r="F10" s="14">
        <f aca="true" t="shared" si="3" ref="F10:N10">F11+F12+F13</f>
        <v>99850</v>
      </c>
      <c r="G10" s="14">
        <f t="shared" si="3"/>
        <v>149171</v>
      </c>
      <c r="H10" s="14">
        <f>H11+H12+H13</f>
        <v>82445</v>
      </c>
      <c r="I10" s="14">
        <f>I11+I12+I13</f>
        <v>12150</v>
      </c>
      <c r="J10" s="14">
        <f>J11+J12+J13</f>
        <v>143719</v>
      </c>
      <c r="K10" s="14">
        <f>K11+K12+K13</f>
        <v>89996</v>
      </c>
      <c r="L10" s="14">
        <f>L11+L12+L13</f>
        <v>120558</v>
      </c>
      <c r="M10" s="14">
        <f t="shared" si="3"/>
        <v>43991</v>
      </c>
      <c r="N10" s="14">
        <f t="shared" si="3"/>
        <v>29941</v>
      </c>
      <c r="O10" s="12">
        <f t="shared" si="2"/>
        <v>1154420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61083</v>
      </c>
      <c r="C11" s="14">
        <v>44001</v>
      </c>
      <c r="D11" s="14">
        <v>57866</v>
      </c>
      <c r="E11" s="14">
        <v>8886</v>
      </c>
      <c r="F11" s="14">
        <v>44222</v>
      </c>
      <c r="G11" s="14">
        <v>65681</v>
      </c>
      <c r="H11" s="14">
        <v>38169</v>
      </c>
      <c r="I11" s="14">
        <v>5657</v>
      </c>
      <c r="J11" s="14">
        <v>66183</v>
      </c>
      <c r="K11" s="14">
        <v>40132</v>
      </c>
      <c r="L11" s="14">
        <v>52876</v>
      </c>
      <c r="M11" s="14">
        <v>18198</v>
      </c>
      <c r="N11" s="14">
        <v>12330</v>
      </c>
      <c r="O11" s="12">
        <f t="shared" si="2"/>
        <v>515284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70570</v>
      </c>
      <c r="C12" s="14">
        <v>46924</v>
      </c>
      <c r="D12" s="14">
        <v>69006</v>
      </c>
      <c r="E12" s="14">
        <v>10397</v>
      </c>
      <c r="F12" s="14">
        <v>51625</v>
      </c>
      <c r="G12" s="14">
        <v>76179</v>
      </c>
      <c r="H12" s="14">
        <v>41098</v>
      </c>
      <c r="I12" s="14">
        <v>5949</v>
      </c>
      <c r="J12" s="14">
        <v>73253</v>
      </c>
      <c r="K12" s="14">
        <v>46588</v>
      </c>
      <c r="L12" s="14">
        <v>63923</v>
      </c>
      <c r="M12" s="14">
        <v>24303</v>
      </c>
      <c r="N12" s="14">
        <v>16705</v>
      </c>
      <c r="O12" s="12">
        <f t="shared" si="2"/>
        <v>596520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4666</v>
      </c>
      <c r="C13" s="14">
        <v>4554</v>
      </c>
      <c r="D13" s="14">
        <v>3747</v>
      </c>
      <c r="E13" s="14">
        <v>899</v>
      </c>
      <c r="F13" s="14">
        <v>4003</v>
      </c>
      <c r="G13" s="14">
        <v>7311</v>
      </c>
      <c r="H13" s="14">
        <v>3178</v>
      </c>
      <c r="I13" s="14">
        <v>544</v>
      </c>
      <c r="J13" s="14">
        <v>4283</v>
      </c>
      <c r="K13" s="14">
        <v>3276</v>
      </c>
      <c r="L13" s="14">
        <v>3759</v>
      </c>
      <c r="M13" s="14">
        <v>1490</v>
      </c>
      <c r="N13" s="14">
        <v>906</v>
      </c>
      <c r="O13" s="12">
        <f t="shared" si="2"/>
        <v>42616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8566</v>
      </c>
      <c r="C14" s="14">
        <f>C15+C16+C17</f>
        <v>5717</v>
      </c>
      <c r="D14" s="14">
        <f>D15+D16+D17</f>
        <v>7234</v>
      </c>
      <c r="E14" s="14">
        <f>E15+E16+E17</f>
        <v>1207</v>
      </c>
      <c r="F14" s="14">
        <f aca="true" t="shared" si="4" ref="F14:N14">F15+F16+F17</f>
        <v>6119</v>
      </c>
      <c r="G14" s="14">
        <f t="shared" si="4"/>
        <v>10007</v>
      </c>
      <c r="H14" s="14">
        <f>H15+H16+H17</f>
        <v>4746</v>
      </c>
      <c r="I14" s="14">
        <f>I15+I16+I17</f>
        <v>799</v>
      </c>
      <c r="J14" s="14">
        <f>J15+J16+J17</f>
        <v>8470</v>
      </c>
      <c r="K14" s="14">
        <f>K15+K16+K17</f>
        <v>5237</v>
      </c>
      <c r="L14" s="14">
        <f>L15+L16+L17</f>
        <v>7965</v>
      </c>
      <c r="M14" s="14">
        <f t="shared" si="4"/>
        <v>2114</v>
      </c>
      <c r="N14" s="14">
        <f t="shared" si="4"/>
        <v>1294</v>
      </c>
      <c r="O14" s="12">
        <f t="shared" si="2"/>
        <v>69475</v>
      </c>
    </row>
    <row r="15" spans="1:26" ht="18.75" customHeight="1">
      <c r="A15" s="15" t="s">
        <v>13</v>
      </c>
      <c r="B15" s="14">
        <v>8556</v>
      </c>
      <c r="C15" s="14">
        <v>5710</v>
      </c>
      <c r="D15" s="14">
        <v>7233</v>
      </c>
      <c r="E15" s="14">
        <v>1205</v>
      </c>
      <c r="F15" s="14">
        <v>6109</v>
      </c>
      <c r="G15" s="14">
        <v>10003</v>
      </c>
      <c r="H15" s="14">
        <v>4737</v>
      </c>
      <c r="I15" s="14">
        <v>799</v>
      </c>
      <c r="J15" s="14">
        <v>8457</v>
      </c>
      <c r="K15" s="14">
        <v>5217</v>
      </c>
      <c r="L15" s="14">
        <v>7957</v>
      </c>
      <c r="M15" s="14">
        <v>2104</v>
      </c>
      <c r="N15" s="14">
        <v>1291</v>
      </c>
      <c r="O15" s="12">
        <f t="shared" si="2"/>
        <v>69378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4</v>
      </c>
      <c r="D16" s="14">
        <v>1</v>
      </c>
      <c r="E16" s="14">
        <v>0</v>
      </c>
      <c r="F16" s="14">
        <v>3</v>
      </c>
      <c r="G16" s="14">
        <v>0</v>
      </c>
      <c r="H16" s="14">
        <v>7</v>
      </c>
      <c r="I16" s="14">
        <v>0</v>
      </c>
      <c r="J16" s="14">
        <v>5</v>
      </c>
      <c r="K16" s="14">
        <v>7</v>
      </c>
      <c r="L16" s="14">
        <v>2</v>
      </c>
      <c r="M16" s="14">
        <v>5</v>
      </c>
      <c r="N16" s="14">
        <v>0</v>
      </c>
      <c r="O16" s="12">
        <f t="shared" si="2"/>
        <v>39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3</v>
      </c>
      <c r="D17" s="14">
        <v>0</v>
      </c>
      <c r="E17" s="14">
        <v>2</v>
      </c>
      <c r="F17" s="14">
        <v>7</v>
      </c>
      <c r="G17" s="14">
        <v>4</v>
      </c>
      <c r="H17" s="14">
        <v>2</v>
      </c>
      <c r="I17" s="14">
        <v>0</v>
      </c>
      <c r="J17" s="14">
        <v>8</v>
      </c>
      <c r="K17" s="14">
        <v>13</v>
      </c>
      <c r="L17" s="14">
        <v>6</v>
      </c>
      <c r="M17" s="14">
        <v>5</v>
      </c>
      <c r="N17" s="14">
        <v>3</v>
      </c>
      <c r="O17" s="12">
        <f t="shared" si="2"/>
        <v>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76160</v>
      </c>
      <c r="C18" s="18">
        <f>C19+C20+C21</f>
        <v>45421</v>
      </c>
      <c r="D18" s="18">
        <f>D19+D20+D21</f>
        <v>46330</v>
      </c>
      <c r="E18" s="18">
        <f>E19+E20+E21</f>
        <v>8300</v>
      </c>
      <c r="F18" s="18">
        <f aca="true" t="shared" si="5" ref="F18:N18">F19+F20+F21</f>
        <v>42415</v>
      </c>
      <c r="G18" s="18">
        <f t="shared" si="5"/>
        <v>58703</v>
      </c>
      <c r="H18" s="18">
        <f>H19+H20+H21</f>
        <v>41528</v>
      </c>
      <c r="I18" s="18">
        <f>I19+I20+I21</f>
        <v>5836</v>
      </c>
      <c r="J18" s="18">
        <f>J19+J20+J21</f>
        <v>68041</v>
      </c>
      <c r="K18" s="18">
        <f>K19+K20+K21</f>
        <v>41927</v>
      </c>
      <c r="L18" s="18">
        <f>L19+L20+L21</f>
        <v>67811</v>
      </c>
      <c r="M18" s="18">
        <f t="shared" si="5"/>
        <v>21482</v>
      </c>
      <c r="N18" s="18">
        <f t="shared" si="5"/>
        <v>12701</v>
      </c>
      <c r="O18" s="12">
        <f aca="true" t="shared" si="6" ref="O18:O24">SUM(B18:N18)</f>
        <v>536655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42933</v>
      </c>
      <c r="C19" s="14">
        <v>27336</v>
      </c>
      <c r="D19" s="14">
        <v>25712</v>
      </c>
      <c r="E19" s="14">
        <v>4900</v>
      </c>
      <c r="F19" s="14">
        <v>24179</v>
      </c>
      <c r="G19" s="14">
        <v>35034</v>
      </c>
      <c r="H19" s="14">
        <v>25145</v>
      </c>
      <c r="I19" s="14">
        <v>3766</v>
      </c>
      <c r="J19" s="14">
        <v>38980</v>
      </c>
      <c r="K19" s="14">
        <v>23059</v>
      </c>
      <c r="L19" s="14">
        <v>36944</v>
      </c>
      <c r="M19" s="14">
        <v>11730</v>
      </c>
      <c r="N19" s="14">
        <v>6761</v>
      </c>
      <c r="O19" s="12">
        <f t="shared" si="6"/>
        <v>306479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30861</v>
      </c>
      <c r="C20" s="14">
        <v>16343</v>
      </c>
      <c r="D20" s="14">
        <v>19316</v>
      </c>
      <c r="E20" s="14">
        <v>3117</v>
      </c>
      <c r="F20" s="14">
        <v>16764</v>
      </c>
      <c r="G20" s="14">
        <v>21014</v>
      </c>
      <c r="H20" s="14">
        <v>15216</v>
      </c>
      <c r="I20" s="14">
        <v>1893</v>
      </c>
      <c r="J20" s="14">
        <v>27186</v>
      </c>
      <c r="K20" s="14">
        <v>17637</v>
      </c>
      <c r="L20" s="14">
        <v>29097</v>
      </c>
      <c r="M20" s="14">
        <v>9142</v>
      </c>
      <c r="N20" s="14">
        <v>5597</v>
      </c>
      <c r="O20" s="12">
        <f t="shared" si="6"/>
        <v>213183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2366</v>
      </c>
      <c r="C21" s="14">
        <v>1742</v>
      </c>
      <c r="D21" s="14">
        <v>1302</v>
      </c>
      <c r="E21" s="14">
        <v>283</v>
      </c>
      <c r="F21" s="14">
        <v>1472</v>
      </c>
      <c r="G21" s="14">
        <v>2655</v>
      </c>
      <c r="H21" s="14">
        <v>1167</v>
      </c>
      <c r="I21" s="14">
        <v>177</v>
      </c>
      <c r="J21" s="14">
        <v>1875</v>
      </c>
      <c r="K21" s="14">
        <v>1231</v>
      </c>
      <c r="L21" s="14">
        <v>1770</v>
      </c>
      <c r="M21" s="14">
        <v>610</v>
      </c>
      <c r="N21" s="14">
        <v>343</v>
      </c>
      <c r="O21" s="12">
        <f t="shared" si="6"/>
        <v>16993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96478</v>
      </c>
      <c r="C22" s="14">
        <f>C23+C24</f>
        <v>68308</v>
      </c>
      <c r="D22" s="14">
        <f>D23+D24</f>
        <v>80458</v>
      </c>
      <c r="E22" s="14">
        <f>E23+E24</f>
        <v>16026</v>
      </c>
      <c r="F22" s="14">
        <f aca="true" t="shared" si="7" ref="F22:N22">F23+F24</f>
        <v>70812</v>
      </c>
      <c r="G22" s="14">
        <f t="shared" si="7"/>
        <v>106444</v>
      </c>
      <c r="H22" s="14">
        <f>H23+H24</f>
        <v>59976</v>
      </c>
      <c r="I22" s="14">
        <f>I23+I24</f>
        <v>9375</v>
      </c>
      <c r="J22" s="14">
        <f>J23+J24</f>
        <v>78311</v>
      </c>
      <c r="K22" s="14">
        <f>K23+K24</f>
        <v>60041</v>
      </c>
      <c r="L22" s="14">
        <f>L23+L24</f>
        <v>61698</v>
      </c>
      <c r="M22" s="14">
        <f t="shared" si="7"/>
        <v>17790</v>
      </c>
      <c r="N22" s="14">
        <f t="shared" si="7"/>
        <v>10466</v>
      </c>
      <c r="O22" s="12">
        <f t="shared" si="6"/>
        <v>736183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60370</v>
      </c>
      <c r="C23" s="14">
        <v>47222</v>
      </c>
      <c r="D23" s="14">
        <v>52086</v>
      </c>
      <c r="E23" s="14">
        <v>11292</v>
      </c>
      <c r="F23" s="14">
        <v>47089</v>
      </c>
      <c r="G23" s="14">
        <v>75038</v>
      </c>
      <c r="H23" s="14">
        <v>42742</v>
      </c>
      <c r="I23" s="14">
        <v>7308</v>
      </c>
      <c r="J23" s="14">
        <v>50658</v>
      </c>
      <c r="K23" s="14">
        <v>40497</v>
      </c>
      <c r="L23" s="14">
        <v>41486</v>
      </c>
      <c r="M23" s="14">
        <v>12162</v>
      </c>
      <c r="N23" s="14">
        <v>6416</v>
      </c>
      <c r="O23" s="12">
        <f t="shared" si="6"/>
        <v>494366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36108</v>
      </c>
      <c r="C24" s="14">
        <v>21086</v>
      </c>
      <c r="D24" s="14">
        <v>28372</v>
      </c>
      <c r="E24" s="14">
        <v>4734</v>
      </c>
      <c r="F24" s="14">
        <v>23723</v>
      </c>
      <c r="G24" s="14">
        <v>31406</v>
      </c>
      <c r="H24" s="14">
        <v>17234</v>
      </c>
      <c r="I24" s="14">
        <v>2067</v>
      </c>
      <c r="J24" s="14">
        <v>27653</v>
      </c>
      <c r="K24" s="14">
        <v>19544</v>
      </c>
      <c r="L24" s="14">
        <v>20212</v>
      </c>
      <c r="M24" s="14">
        <v>5628</v>
      </c>
      <c r="N24" s="14">
        <v>4050</v>
      </c>
      <c r="O24" s="12">
        <f t="shared" si="6"/>
        <v>241817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736297.6747999999</v>
      </c>
      <c r="C28" s="56">
        <f aca="true" t="shared" si="8" ref="C28:N28">C29+C30</f>
        <v>538723.2824</v>
      </c>
      <c r="D28" s="56">
        <f t="shared" si="8"/>
        <v>556567.2676</v>
      </c>
      <c r="E28" s="56">
        <f t="shared" si="8"/>
        <v>141824.45249999998</v>
      </c>
      <c r="F28" s="56">
        <f t="shared" si="8"/>
        <v>533925.505</v>
      </c>
      <c r="G28" s="56">
        <f t="shared" si="8"/>
        <v>640574.4717999999</v>
      </c>
      <c r="H28" s="56">
        <f t="shared" si="8"/>
        <v>443354.0972</v>
      </c>
      <c r="I28" s="56">
        <f t="shared" si="8"/>
        <v>71842.0248</v>
      </c>
      <c r="J28" s="56">
        <f t="shared" si="8"/>
        <v>695726.6516</v>
      </c>
      <c r="K28" s="56">
        <f t="shared" si="8"/>
        <v>540738.4049999999</v>
      </c>
      <c r="L28" s="56">
        <f t="shared" si="8"/>
        <v>672628.7742</v>
      </c>
      <c r="M28" s="56">
        <f t="shared" si="8"/>
        <v>286331.49700000003</v>
      </c>
      <c r="N28" s="56">
        <f t="shared" si="8"/>
        <v>157479.957</v>
      </c>
      <c r="O28" s="56">
        <f>SUM(B28:N28)</f>
        <v>6016014.060900001</v>
      </c>
      <c r="Q28" s="62"/>
    </row>
    <row r="29" spans="1:15" ht="18.75" customHeight="1">
      <c r="A29" s="54" t="s">
        <v>54</v>
      </c>
      <c r="B29" s="52">
        <f aca="true" t="shared" si="9" ref="B29:N29">B26*B7</f>
        <v>731647.0848</v>
      </c>
      <c r="C29" s="52">
        <f t="shared" si="9"/>
        <v>531100.1024</v>
      </c>
      <c r="D29" s="52">
        <f t="shared" si="9"/>
        <v>545011.8576</v>
      </c>
      <c r="E29" s="52">
        <f t="shared" si="9"/>
        <v>141824.45249999998</v>
      </c>
      <c r="F29" s="52">
        <f t="shared" si="9"/>
        <v>517552.305</v>
      </c>
      <c r="G29" s="52">
        <f t="shared" si="9"/>
        <v>635942.3918</v>
      </c>
      <c r="H29" s="52">
        <f t="shared" si="9"/>
        <v>439853.7272</v>
      </c>
      <c r="I29" s="52">
        <f t="shared" si="9"/>
        <v>71842.0248</v>
      </c>
      <c r="J29" s="52">
        <f t="shared" si="9"/>
        <v>677718.2816</v>
      </c>
      <c r="K29" s="52">
        <f t="shared" si="9"/>
        <v>522821.95499999996</v>
      </c>
      <c r="L29" s="52">
        <f t="shared" si="9"/>
        <v>656971.5742</v>
      </c>
      <c r="M29" s="52">
        <f t="shared" si="9"/>
        <v>279413.347</v>
      </c>
      <c r="N29" s="52">
        <f t="shared" si="9"/>
        <v>154159.587</v>
      </c>
      <c r="O29" s="53">
        <f>SUM(B29:N29)</f>
        <v>5905858.6909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16373.2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110155.37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-74648</v>
      </c>
      <c r="C32" s="25">
        <f t="shared" si="10"/>
        <v>-70107.2</v>
      </c>
      <c r="D32" s="25">
        <f t="shared" si="10"/>
        <v>-74156.45999999999</v>
      </c>
      <c r="E32" s="25">
        <f t="shared" si="10"/>
        <v>-9503</v>
      </c>
      <c r="F32" s="25">
        <f t="shared" si="10"/>
        <v>-46398.2</v>
      </c>
      <c r="G32" s="25">
        <f t="shared" si="10"/>
        <v>-79022.3</v>
      </c>
      <c r="H32" s="25">
        <f t="shared" si="10"/>
        <v>-61176.1</v>
      </c>
      <c r="I32" s="25">
        <f t="shared" si="10"/>
        <v>-12165.9</v>
      </c>
      <c r="J32" s="25">
        <f t="shared" si="10"/>
        <v>-57116.9</v>
      </c>
      <c r="K32" s="25">
        <f t="shared" si="10"/>
        <v>-56863.2</v>
      </c>
      <c r="L32" s="25">
        <f t="shared" si="10"/>
        <v>-52335.3</v>
      </c>
      <c r="M32" s="25">
        <f t="shared" si="10"/>
        <v>-24686.3</v>
      </c>
      <c r="N32" s="25">
        <f t="shared" si="10"/>
        <v>-18782.4</v>
      </c>
      <c r="O32" s="25">
        <f t="shared" si="10"/>
        <v>-636961.2600000001</v>
      </c>
    </row>
    <row r="33" spans="1:15" ht="18.75" customHeight="1">
      <c r="A33" s="17" t="s">
        <v>95</v>
      </c>
      <c r="B33" s="26">
        <f>+B34</f>
        <v>-74110.5</v>
      </c>
      <c r="C33" s="26">
        <f aca="true" t="shared" si="11" ref="C33:O33">+C34</f>
        <v>-69569.7</v>
      </c>
      <c r="D33" s="26">
        <f t="shared" si="11"/>
        <v>-57306.1</v>
      </c>
      <c r="E33" s="26">
        <f t="shared" si="11"/>
        <v>-9503</v>
      </c>
      <c r="F33" s="26">
        <f t="shared" si="11"/>
        <v>-45898.2</v>
      </c>
      <c r="G33" s="26">
        <f t="shared" si="11"/>
        <v>-78522.3</v>
      </c>
      <c r="H33" s="26">
        <f t="shared" si="11"/>
        <v>-61176.1</v>
      </c>
      <c r="I33" s="26">
        <f t="shared" si="11"/>
        <v>-8978.4</v>
      </c>
      <c r="J33" s="26">
        <f t="shared" si="11"/>
        <v>-57116.9</v>
      </c>
      <c r="K33" s="26">
        <f t="shared" si="11"/>
        <v>-56863.2</v>
      </c>
      <c r="L33" s="26">
        <f t="shared" si="11"/>
        <v>-52335.3</v>
      </c>
      <c r="M33" s="26">
        <f t="shared" si="11"/>
        <v>-24686.3</v>
      </c>
      <c r="N33" s="26">
        <f t="shared" si="11"/>
        <v>-18782.4</v>
      </c>
      <c r="O33" s="26">
        <f t="shared" si="11"/>
        <v>-614848.4000000001</v>
      </c>
    </row>
    <row r="34" spans="1:26" ht="18.75" customHeight="1">
      <c r="A34" s="13" t="s">
        <v>55</v>
      </c>
      <c r="B34" s="20">
        <f>ROUND(-B9*$D$3,2)</f>
        <v>-74110.5</v>
      </c>
      <c r="C34" s="20">
        <f>ROUND(-C9*$D$3,2)</f>
        <v>-69569.7</v>
      </c>
      <c r="D34" s="20">
        <f>ROUND(-D9*$D$3,2)</f>
        <v>-57306.1</v>
      </c>
      <c r="E34" s="20">
        <f>ROUND(-E9*$D$3,2)</f>
        <v>-9503</v>
      </c>
      <c r="F34" s="20">
        <f aca="true" t="shared" si="12" ref="F34:N34">ROUND(-F9*$D$3,2)</f>
        <v>-45898.2</v>
      </c>
      <c r="G34" s="20">
        <f t="shared" si="12"/>
        <v>-78522.3</v>
      </c>
      <c r="H34" s="20">
        <f t="shared" si="12"/>
        <v>-61176.1</v>
      </c>
      <c r="I34" s="20">
        <f>ROUND(-I9*$D$3,2)</f>
        <v>-8978.4</v>
      </c>
      <c r="J34" s="20">
        <f>ROUND(-J9*$D$3,2)</f>
        <v>-57116.9</v>
      </c>
      <c r="K34" s="20">
        <f>ROUND(-K9*$D$3,2)</f>
        <v>-56863.2</v>
      </c>
      <c r="L34" s="20">
        <f>ROUND(-L9*$D$3,2)</f>
        <v>-52335.3</v>
      </c>
      <c r="M34" s="20">
        <f t="shared" si="12"/>
        <v>-24686.3</v>
      </c>
      <c r="N34" s="20">
        <f t="shared" si="12"/>
        <v>-18782.4</v>
      </c>
      <c r="O34" s="44">
        <f aca="true" t="shared" si="13" ref="O34:O45">SUM(B34:N34)</f>
        <v>-614848.4000000001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-16850.36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-22112.86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-500-16350.36</f>
        <v>-16850.36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-22112.86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7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  <c r="Q45" s="67"/>
    </row>
    <row r="46" spans="1:26" ht="15.75">
      <c r="A46" s="2" t="s">
        <v>66</v>
      </c>
      <c r="B46" s="29">
        <f aca="true" t="shared" si="15" ref="B46:N46">+B28+B32</f>
        <v>661649.6747999999</v>
      </c>
      <c r="C46" s="29">
        <f t="shared" si="15"/>
        <v>468616.0824</v>
      </c>
      <c r="D46" s="29">
        <f t="shared" si="15"/>
        <v>482410.80760000006</v>
      </c>
      <c r="E46" s="29">
        <f t="shared" si="15"/>
        <v>132321.45249999998</v>
      </c>
      <c r="F46" s="29">
        <f t="shared" si="15"/>
        <v>487527.305</v>
      </c>
      <c r="G46" s="29">
        <f t="shared" si="15"/>
        <v>561552.1717999999</v>
      </c>
      <c r="H46" s="29">
        <f t="shared" si="15"/>
        <v>382177.99720000004</v>
      </c>
      <c r="I46" s="29">
        <f t="shared" si="15"/>
        <v>59676.1248</v>
      </c>
      <c r="J46" s="29">
        <f t="shared" si="15"/>
        <v>638609.7516</v>
      </c>
      <c r="K46" s="29">
        <f t="shared" si="15"/>
        <v>483875.2049999999</v>
      </c>
      <c r="L46" s="29">
        <f t="shared" si="15"/>
        <v>620293.4741999999</v>
      </c>
      <c r="M46" s="29">
        <f t="shared" si="15"/>
        <v>261645.19700000004</v>
      </c>
      <c r="N46" s="29">
        <f t="shared" si="15"/>
        <v>138697.557</v>
      </c>
      <c r="O46" s="29">
        <f>SUM(B46:N46)</f>
        <v>5379052.800899999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661649.6699999999</v>
      </c>
      <c r="C49" s="35">
        <f aca="true" t="shared" si="16" ref="C49:N49">SUM(C50:C63)</f>
        <v>468616.08999999997</v>
      </c>
      <c r="D49" s="35">
        <f t="shared" si="16"/>
        <v>482410.81</v>
      </c>
      <c r="E49" s="35">
        <f t="shared" si="16"/>
        <v>132321.45</v>
      </c>
      <c r="F49" s="35">
        <f t="shared" si="16"/>
        <v>487527.31</v>
      </c>
      <c r="G49" s="35">
        <f t="shared" si="16"/>
        <v>561552.17</v>
      </c>
      <c r="H49" s="35">
        <f t="shared" si="16"/>
        <v>382178</v>
      </c>
      <c r="I49" s="35">
        <f t="shared" si="16"/>
        <v>59676.12</v>
      </c>
      <c r="J49" s="35">
        <f t="shared" si="16"/>
        <v>638609.75</v>
      </c>
      <c r="K49" s="35">
        <f t="shared" si="16"/>
        <v>483875.21</v>
      </c>
      <c r="L49" s="35">
        <f t="shared" si="16"/>
        <v>620293.47</v>
      </c>
      <c r="M49" s="35">
        <f t="shared" si="16"/>
        <v>261645.2</v>
      </c>
      <c r="N49" s="35">
        <f t="shared" si="16"/>
        <v>138697.56</v>
      </c>
      <c r="O49" s="29">
        <f>SUM(O50:O63)</f>
        <v>5379052.81</v>
      </c>
      <c r="Q49" s="64"/>
    </row>
    <row r="50" spans="1:18" ht="18.75" customHeight="1">
      <c r="A50" s="17" t="s">
        <v>39</v>
      </c>
      <c r="B50" s="35">
        <v>123480.81</v>
      </c>
      <c r="C50" s="35">
        <v>131690.8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255171.61</v>
      </c>
      <c r="P50"/>
      <c r="Q50" s="64"/>
      <c r="R50" s="65"/>
    </row>
    <row r="51" spans="1:16" ht="18.75" customHeight="1">
      <c r="A51" s="17" t="s">
        <v>40</v>
      </c>
      <c r="B51" s="35">
        <v>538168.86</v>
      </c>
      <c r="C51" s="35">
        <v>336925.29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875094.1499999999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482410.81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482410.81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132321.45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132321.45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487527.31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487527.31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561552.17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561552.17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382178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382178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59676.12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59676.12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638609.75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638609.75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483875.21</v>
      </c>
      <c r="L59" s="34">
        <v>0</v>
      </c>
      <c r="M59" s="34">
        <v>0</v>
      </c>
      <c r="N59" s="34">
        <v>0</v>
      </c>
      <c r="O59" s="29">
        <f t="shared" si="17"/>
        <v>483875.21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620293.47</v>
      </c>
      <c r="M60" s="34">
        <v>0</v>
      </c>
      <c r="N60" s="34">
        <v>0</v>
      </c>
      <c r="O60" s="26">
        <f t="shared" si="17"/>
        <v>620293.47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261645.2</v>
      </c>
      <c r="N61" s="34">
        <v>0</v>
      </c>
      <c r="O61" s="29">
        <f t="shared" si="17"/>
        <v>261645.2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138697.56</v>
      </c>
      <c r="O62" s="26">
        <f t="shared" si="17"/>
        <v>138697.56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2.471201577193851</v>
      </c>
      <c r="C67" s="42">
        <v>2.606672548238055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2.1304899957581296</v>
      </c>
      <c r="C68" s="42">
        <v>2.1950999982691775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2.3750999999999998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2019-05-09T17:18:02Z</dcterms:modified>
  <cp:category/>
  <cp:version/>
  <cp:contentType/>
  <cp:contentStatus/>
</cp:coreProperties>
</file>