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<sst xmlns="http://schemas.openxmlformats.org/spreadsheetml/2006/main" count="99" uniqueCount="97">
  <si>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</si>
  <si>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</si>
  <si>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</si>
  <si>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</si>
  <si>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</si>
  <si>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</si>
  <si>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</si>
  <si>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</si>
  <si>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</si>
  <si>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</si>
  <si>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</si>
  <si>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</si>
  <si>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</si>
  <si>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</si>
  <si>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</si>
  <si>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</si>
  <si>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</si>
  <si>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</si>
  <si>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</si>
  <si>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</si>
  <si>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</si>
  <si>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</si>
  <si>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</si>
  <si>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</si>
  <si>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</si>
  <si>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</si>
  <si>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</si>
  <si>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</si>
  <si>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</si>
  <si>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</si>
  <si>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</si>
  <si>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</si>
  <si>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</si>
  <si>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</si>
  <si>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</si>
  <si>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</si>
  <si>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</si>
  <si>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</si>
  <si>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</si>
  <si>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</si>
  <si>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</si>
  <si>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</si>
  <si>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</si>
  <si>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</si>
  <si>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</si>
  <si>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</si>
  <si>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</si>
  <si>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</si>
  <si>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</si>
  <si>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</si>
  <si>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</si>
  <si>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</si>
  <si>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</si>
  <si>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</si>
  <si>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</si>
  <si>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</si>
  <si>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</si>
  <si>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</si>
  <si>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</si>
  <si>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</si>
  <si>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</si>
  <si>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</si>
  <si>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</si>
  <si>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</si>
  <si>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</si>
  <si>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</si>
  <si>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</si>
  <si>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</si>
  <si>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</si>
  <si>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</si>
  <si>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</si>
  <si>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</si>
  <si>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</si>
  <si>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</si>
  <si>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</si>
  <si>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</si>
  <si>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</si>
  <si>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</si>
  <si>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</si>
  <si>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</si>
  <si>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</si>
  <si>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</si>
  <si>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</si>
  <si>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</si>
  <si>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</si>
  <si>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</si>
  <si>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</si>
  <si>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</si>
  <si>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</si>
  <si>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</si>
  <si>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</si>
  <si>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</si>
  <si>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</si>
  <si>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</si>
  <si>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</si>
  <si>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</si>
  <si>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03/05/19 - VENCIMENTO 10/05/19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</si>
</sst>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492685</v>
      </c>
      <c r="C7" s="10">
        <f t="shared" si="0"/>
        <v>363187</v>
      </c>
      <c r="D7" s="10">
        <f t="shared" si="0"/>
        <v>371038</v>
      </c>
      <c r="E7" s="10">
        <f t="shared" si="0"/>
        <v>68383</v>
      </c>
      <c r="F7" s="10">
        <f t="shared" si="0"/>
        <v>331724</v>
      </c>
      <c r="G7" s="10">
        <f t="shared" si="0"/>
        <v>507236</v>
      </c>
      <c r="H7" s="10">
        <f t="shared" si="0"/>
        <v>339752</v>
      </c>
      <c r="I7" s="10">
        <f t="shared" si="0"/>
        <v>53921</v>
      </c>
      <c r="J7" s="10">
        <f t="shared" si="0"/>
        <v>432570</v>
      </c>
      <c r="K7" s="10">
        <f t="shared" si="0"/>
        <v>300734</v>
      </c>
      <c r="L7" s="10">
        <f t="shared" si="0"/>
        <v>361299</v>
      </c>
      <c r="M7" s="10">
        <f t="shared" si="0"/>
        <v>148399</v>
      </c>
      <c r="N7" s="10">
        <f t="shared" si="0"/>
        <v>98616</v>
      </c>
      <c r="O7" s="10">
        <f>+O8+O18+O22</f>
        <v>3869544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232935</v>
      </c>
      <c r="C8" s="12">
        <f t="shared" si="1"/>
        <v>182883</v>
      </c>
      <c r="D8" s="12">
        <f t="shared" si="1"/>
        <v>201905</v>
      </c>
      <c r="E8" s="12">
        <f t="shared" si="1"/>
        <v>33436</v>
      </c>
      <c r="F8" s="12">
        <f t="shared" si="1"/>
        <v>167750</v>
      </c>
      <c r="G8" s="12">
        <f t="shared" si="1"/>
        <v>265102</v>
      </c>
      <c r="H8" s="12">
        <f t="shared" si="1"/>
        <v>167181</v>
      </c>
      <c r="I8" s="12">
        <f t="shared" si="1"/>
        <v>27281</v>
      </c>
      <c r="J8" s="12">
        <f t="shared" si="1"/>
        <v>227332</v>
      </c>
      <c r="K8" s="12">
        <f t="shared" si="1"/>
        <v>151095</v>
      </c>
      <c r="L8" s="12">
        <f t="shared" si="1"/>
        <v>180183</v>
      </c>
      <c r="M8" s="12">
        <f t="shared" si="1"/>
        <v>83042</v>
      </c>
      <c r="N8" s="12">
        <f t="shared" si="1"/>
        <v>57621</v>
      </c>
      <c r="O8" s="12">
        <f>SUM(B8:N8)</f>
        <v>1977746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20035</v>
      </c>
      <c r="C9" s="14">
        <v>19382</v>
      </c>
      <c r="D9" s="14">
        <v>13630</v>
      </c>
      <c r="E9" s="14">
        <v>2622</v>
      </c>
      <c r="F9" s="14">
        <v>12107</v>
      </c>
      <c r="G9" s="14">
        <v>21166</v>
      </c>
      <c r="H9" s="14">
        <v>18537</v>
      </c>
      <c r="I9" s="14">
        <v>2965</v>
      </c>
      <c r="J9" s="14">
        <v>13174</v>
      </c>
      <c r="K9" s="14">
        <v>15406</v>
      </c>
      <c r="L9" s="14">
        <v>12871</v>
      </c>
      <c r="M9" s="14">
        <v>8239</v>
      </c>
      <c r="N9" s="14">
        <v>6144</v>
      </c>
      <c r="O9" s="12">
        <f aca="true" t="shared" si="2" ref="O9:O17">SUM(B9:N9)</f>
        <v>166278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202421</v>
      </c>
      <c r="C10" s="14">
        <f>C11+C12+C13</f>
        <v>155575</v>
      </c>
      <c r="D10" s="14">
        <f>D11+D12+D13</f>
        <v>179556</v>
      </c>
      <c r="E10" s="14">
        <f>E11+E12+E13</f>
        <v>29316</v>
      </c>
      <c r="F10" s="14">
        <f aca="true" t="shared" si="3" ref="F10:N10">F11+F12+F13</f>
        <v>148102</v>
      </c>
      <c r="G10" s="14">
        <f t="shared" si="3"/>
        <v>231007</v>
      </c>
      <c r="H10" s="14">
        <f>H11+H12+H13</f>
        <v>141693</v>
      </c>
      <c r="I10" s="14">
        <f>I11+I12+I13</f>
        <v>23139</v>
      </c>
      <c r="J10" s="14">
        <f>J11+J12+J13</f>
        <v>203633</v>
      </c>
      <c r="K10" s="14">
        <f>K11+K12+K13</f>
        <v>129125</v>
      </c>
      <c r="L10" s="14">
        <f>L11+L12+L13</f>
        <v>158426</v>
      </c>
      <c r="M10" s="14">
        <f t="shared" si="3"/>
        <v>71562</v>
      </c>
      <c r="N10" s="14">
        <f t="shared" si="3"/>
        <v>49441</v>
      </c>
      <c r="O10" s="12">
        <f t="shared" si="2"/>
        <v>1722996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89213</v>
      </c>
      <c r="C11" s="14">
        <v>69147</v>
      </c>
      <c r="D11" s="14">
        <v>78375</v>
      </c>
      <c r="E11" s="14">
        <v>12850</v>
      </c>
      <c r="F11" s="14">
        <v>63602</v>
      </c>
      <c r="G11" s="14">
        <v>100243</v>
      </c>
      <c r="H11" s="14">
        <v>64777</v>
      </c>
      <c r="I11" s="14">
        <v>10703</v>
      </c>
      <c r="J11" s="14">
        <v>93111</v>
      </c>
      <c r="K11" s="14">
        <v>57663</v>
      </c>
      <c r="L11" s="14">
        <v>70733</v>
      </c>
      <c r="M11" s="14">
        <v>30939</v>
      </c>
      <c r="N11" s="14">
        <v>20806</v>
      </c>
      <c r="O11" s="12">
        <f t="shared" si="2"/>
        <v>762162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103906</v>
      </c>
      <c r="C12" s="14">
        <v>75825</v>
      </c>
      <c r="D12" s="14">
        <v>94485</v>
      </c>
      <c r="E12" s="14">
        <v>14792</v>
      </c>
      <c r="F12" s="14">
        <v>75942</v>
      </c>
      <c r="G12" s="14">
        <v>115941</v>
      </c>
      <c r="H12" s="14">
        <v>69018</v>
      </c>
      <c r="I12" s="14">
        <v>11003</v>
      </c>
      <c r="J12" s="14">
        <v>102471</v>
      </c>
      <c r="K12" s="14">
        <v>65206</v>
      </c>
      <c r="L12" s="14">
        <v>80818</v>
      </c>
      <c r="M12" s="14">
        <v>37105</v>
      </c>
      <c r="N12" s="14">
        <v>26392</v>
      </c>
      <c r="O12" s="12">
        <f t="shared" si="2"/>
        <v>872904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9302</v>
      </c>
      <c r="C13" s="14">
        <v>10603</v>
      </c>
      <c r="D13" s="14">
        <v>6696</v>
      </c>
      <c r="E13" s="14">
        <v>1674</v>
      </c>
      <c r="F13" s="14">
        <v>8558</v>
      </c>
      <c r="G13" s="14">
        <v>14823</v>
      </c>
      <c r="H13" s="14">
        <v>7898</v>
      </c>
      <c r="I13" s="14">
        <v>1433</v>
      </c>
      <c r="J13" s="14">
        <v>8051</v>
      </c>
      <c r="K13" s="14">
        <v>6256</v>
      </c>
      <c r="L13" s="14">
        <v>6875</v>
      </c>
      <c r="M13" s="14">
        <v>3518</v>
      </c>
      <c r="N13" s="14">
        <v>2243</v>
      </c>
      <c r="O13" s="12">
        <f t="shared" si="2"/>
        <v>87930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10479</v>
      </c>
      <c r="C14" s="14">
        <f>C15+C16+C17</f>
        <v>7926</v>
      </c>
      <c r="D14" s="14">
        <f>D15+D16+D17</f>
        <v>8719</v>
      </c>
      <c r="E14" s="14">
        <f>E15+E16+E17</f>
        <v>1498</v>
      </c>
      <c r="F14" s="14">
        <f aca="true" t="shared" si="4" ref="F14:N14">F15+F16+F17</f>
        <v>7541</v>
      </c>
      <c r="G14" s="14">
        <f t="shared" si="4"/>
        <v>12929</v>
      </c>
      <c r="H14" s="14">
        <f>H15+H16+H17</f>
        <v>6951</v>
      </c>
      <c r="I14" s="14">
        <f>I15+I16+I17</f>
        <v>1177</v>
      </c>
      <c r="J14" s="14">
        <f>J15+J16+J17</f>
        <v>10525</v>
      </c>
      <c r="K14" s="14">
        <f>K15+K16+K17</f>
        <v>6564</v>
      </c>
      <c r="L14" s="14">
        <f>L15+L16+L17</f>
        <v>8886</v>
      </c>
      <c r="M14" s="14">
        <f t="shared" si="4"/>
        <v>3241</v>
      </c>
      <c r="N14" s="14">
        <f t="shared" si="4"/>
        <v>2036</v>
      </c>
      <c r="O14" s="12">
        <f t="shared" si="2"/>
        <v>88472</v>
      </c>
    </row>
    <row r="15" spans="1:26" ht="18.75" customHeight="1">
      <c r="A15" s="15" t="s">
        <v>13</v>
      </c>
      <c r="B15" s="14">
        <v>10461</v>
      </c>
      <c r="C15" s="14">
        <v>7904</v>
      </c>
      <c r="D15" s="14">
        <v>8712</v>
      </c>
      <c r="E15" s="14">
        <v>1498</v>
      </c>
      <c r="F15" s="14">
        <v>7531</v>
      </c>
      <c r="G15" s="14">
        <v>12917</v>
      </c>
      <c r="H15" s="14">
        <v>6939</v>
      </c>
      <c r="I15" s="14">
        <v>1175</v>
      </c>
      <c r="J15" s="14">
        <v>10516</v>
      </c>
      <c r="K15" s="14">
        <v>6545</v>
      </c>
      <c r="L15" s="14">
        <v>8875</v>
      </c>
      <c r="M15" s="14">
        <v>3235</v>
      </c>
      <c r="N15" s="14">
        <v>2034</v>
      </c>
      <c r="O15" s="12">
        <f t="shared" si="2"/>
        <v>88342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14</v>
      </c>
      <c r="D16" s="14">
        <v>0</v>
      </c>
      <c r="E16" s="14">
        <v>0</v>
      </c>
      <c r="F16" s="14">
        <v>4</v>
      </c>
      <c r="G16" s="14">
        <v>4</v>
      </c>
      <c r="H16" s="14">
        <v>6</v>
      </c>
      <c r="I16" s="14">
        <v>2</v>
      </c>
      <c r="J16" s="14">
        <v>3</v>
      </c>
      <c r="K16" s="14">
        <v>9</v>
      </c>
      <c r="L16" s="14">
        <v>8</v>
      </c>
      <c r="M16" s="14">
        <v>5</v>
      </c>
      <c r="N16" s="14">
        <v>1</v>
      </c>
      <c r="O16" s="12">
        <f t="shared" si="2"/>
        <v>67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8</v>
      </c>
      <c r="D17" s="14">
        <v>7</v>
      </c>
      <c r="E17" s="14">
        <v>0</v>
      </c>
      <c r="F17" s="14">
        <v>6</v>
      </c>
      <c r="G17" s="14">
        <v>8</v>
      </c>
      <c r="H17" s="14">
        <v>6</v>
      </c>
      <c r="I17" s="14">
        <v>0</v>
      </c>
      <c r="J17" s="14">
        <v>6</v>
      </c>
      <c r="K17" s="14">
        <v>10</v>
      </c>
      <c r="L17" s="14">
        <v>3</v>
      </c>
      <c r="M17" s="14">
        <v>1</v>
      </c>
      <c r="N17" s="14">
        <v>1</v>
      </c>
      <c r="O17" s="12">
        <f t="shared" si="2"/>
        <v>63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113849</v>
      </c>
      <c r="C18" s="18">
        <f>C19+C20+C21</f>
        <v>72271</v>
      </c>
      <c r="D18" s="18">
        <f>D19+D20+D21</f>
        <v>59589</v>
      </c>
      <c r="E18" s="18">
        <f>E19+E20+E21</f>
        <v>11665</v>
      </c>
      <c r="F18" s="18">
        <f aca="true" t="shared" si="5" ref="F18:N18">F19+F20+F21</f>
        <v>58916</v>
      </c>
      <c r="G18" s="18">
        <f t="shared" si="5"/>
        <v>87938</v>
      </c>
      <c r="H18" s="18">
        <f>H19+H20+H21</f>
        <v>72457</v>
      </c>
      <c r="I18" s="18">
        <f>I19+I20+I21</f>
        <v>10980</v>
      </c>
      <c r="J18" s="18">
        <f>J19+J20+J21</f>
        <v>93737</v>
      </c>
      <c r="K18" s="18">
        <f>K19+K20+K21</f>
        <v>62455</v>
      </c>
      <c r="L18" s="18">
        <f>L19+L20+L21</f>
        <v>92466</v>
      </c>
      <c r="M18" s="18">
        <f t="shared" si="5"/>
        <v>36073</v>
      </c>
      <c r="N18" s="18">
        <f t="shared" si="5"/>
        <v>21902</v>
      </c>
      <c r="O18" s="12">
        <f aca="true" t="shared" si="6" ref="O18:O24">SUM(B18:N18)</f>
        <v>794298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66859</v>
      </c>
      <c r="C19" s="14">
        <v>44739</v>
      </c>
      <c r="D19" s="14">
        <v>36324</v>
      </c>
      <c r="E19" s="14">
        <v>7102</v>
      </c>
      <c r="F19" s="14">
        <v>35017</v>
      </c>
      <c r="G19" s="14">
        <v>56134</v>
      </c>
      <c r="H19" s="14">
        <v>45689</v>
      </c>
      <c r="I19" s="14">
        <v>7244</v>
      </c>
      <c r="J19" s="14">
        <v>56599</v>
      </c>
      <c r="K19" s="14">
        <v>36755</v>
      </c>
      <c r="L19" s="14">
        <v>54047</v>
      </c>
      <c r="M19" s="14">
        <v>21378</v>
      </c>
      <c r="N19" s="14">
        <v>12691</v>
      </c>
      <c r="O19" s="12">
        <f t="shared" si="6"/>
        <v>480578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42398</v>
      </c>
      <c r="C20" s="14">
        <v>23808</v>
      </c>
      <c r="D20" s="14">
        <v>21154</v>
      </c>
      <c r="E20" s="14">
        <v>3973</v>
      </c>
      <c r="F20" s="14">
        <v>20858</v>
      </c>
      <c r="G20" s="14">
        <v>26609</v>
      </c>
      <c r="H20" s="14">
        <v>23756</v>
      </c>
      <c r="I20" s="14">
        <v>3283</v>
      </c>
      <c r="J20" s="14">
        <v>33507</v>
      </c>
      <c r="K20" s="14">
        <v>23286</v>
      </c>
      <c r="L20" s="14">
        <v>35054</v>
      </c>
      <c r="M20" s="14">
        <v>13239</v>
      </c>
      <c r="N20" s="14">
        <v>8424</v>
      </c>
      <c r="O20" s="12">
        <f t="shared" si="6"/>
        <v>279349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4592</v>
      </c>
      <c r="C21" s="14">
        <v>3724</v>
      </c>
      <c r="D21" s="14">
        <v>2111</v>
      </c>
      <c r="E21" s="14">
        <v>590</v>
      </c>
      <c r="F21" s="14">
        <v>3041</v>
      </c>
      <c r="G21" s="14">
        <v>5195</v>
      </c>
      <c r="H21" s="14">
        <v>3012</v>
      </c>
      <c r="I21" s="14">
        <v>453</v>
      </c>
      <c r="J21" s="14">
        <v>3631</v>
      </c>
      <c r="K21" s="14">
        <v>2414</v>
      </c>
      <c r="L21" s="14">
        <v>3365</v>
      </c>
      <c r="M21" s="14">
        <v>1456</v>
      </c>
      <c r="N21" s="14">
        <v>787</v>
      </c>
      <c r="O21" s="12">
        <f t="shared" si="6"/>
        <v>34371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145901</v>
      </c>
      <c r="C22" s="14">
        <f>C23+C24</f>
        <v>108033</v>
      </c>
      <c r="D22" s="14">
        <f>D23+D24</f>
        <v>109544</v>
      </c>
      <c r="E22" s="14">
        <f>E23+E24</f>
        <v>23282</v>
      </c>
      <c r="F22" s="14">
        <f aca="true" t="shared" si="7" ref="F22:N22">F23+F24</f>
        <v>105058</v>
      </c>
      <c r="G22" s="14">
        <f t="shared" si="7"/>
        <v>154196</v>
      </c>
      <c r="H22" s="14">
        <f>H23+H24</f>
        <v>100114</v>
      </c>
      <c r="I22" s="14">
        <f>I23+I24</f>
        <v>15660</v>
      </c>
      <c r="J22" s="14">
        <f>J23+J24</f>
        <v>111501</v>
      </c>
      <c r="K22" s="14">
        <f>K23+K24</f>
        <v>87184</v>
      </c>
      <c r="L22" s="14">
        <f>L23+L24</f>
        <v>88650</v>
      </c>
      <c r="M22" s="14">
        <f t="shared" si="7"/>
        <v>29284</v>
      </c>
      <c r="N22" s="14">
        <f t="shared" si="7"/>
        <v>19093</v>
      </c>
      <c r="O22" s="12">
        <f t="shared" si="6"/>
        <v>1097500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84997</v>
      </c>
      <c r="C23" s="14">
        <v>69401</v>
      </c>
      <c r="D23" s="14">
        <v>66956</v>
      </c>
      <c r="E23" s="14">
        <v>15903</v>
      </c>
      <c r="F23" s="14">
        <v>64566</v>
      </c>
      <c r="G23" s="14">
        <v>101865</v>
      </c>
      <c r="H23" s="14">
        <v>67173</v>
      </c>
      <c r="I23" s="14">
        <v>11443</v>
      </c>
      <c r="J23" s="14">
        <v>67430</v>
      </c>
      <c r="K23" s="14">
        <v>55986</v>
      </c>
      <c r="L23" s="14">
        <v>55186</v>
      </c>
      <c r="M23" s="14">
        <v>18167</v>
      </c>
      <c r="N23" s="14">
        <v>10466</v>
      </c>
      <c r="O23" s="12">
        <f t="shared" si="6"/>
        <v>689539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60904</v>
      </c>
      <c r="C24" s="14">
        <v>38632</v>
      </c>
      <c r="D24" s="14">
        <v>42588</v>
      </c>
      <c r="E24" s="14">
        <v>7379</v>
      </c>
      <c r="F24" s="14">
        <v>40492</v>
      </c>
      <c r="G24" s="14">
        <v>52331</v>
      </c>
      <c r="H24" s="14">
        <v>32941</v>
      </c>
      <c r="I24" s="14">
        <v>4217</v>
      </c>
      <c r="J24" s="14">
        <v>44071</v>
      </c>
      <c r="K24" s="14">
        <v>31198</v>
      </c>
      <c r="L24" s="14">
        <v>33464</v>
      </c>
      <c r="M24" s="14">
        <v>11117</v>
      </c>
      <c r="N24" s="14">
        <v>8627</v>
      </c>
      <c r="O24" s="12">
        <f t="shared" si="6"/>
        <v>407961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1081462.926</v>
      </c>
      <c r="C28" s="56">
        <f aca="true" t="shared" si="8" ref="C28:N28">C29+C30</f>
        <v>842263.2247</v>
      </c>
      <c r="D28" s="56">
        <f t="shared" si="8"/>
        <v>739049.6166000001</v>
      </c>
      <c r="E28" s="56">
        <f t="shared" si="8"/>
        <v>202365.8119</v>
      </c>
      <c r="F28" s="56">
        <f t="shared" si="8"/>
        <v>763249.786</v>
      </c>
      <c r="G28" s="56">
        <f t="shared" si="8"/>
        <v>946214.2668</v>
      </c>
      <c r="H28" s="56">
        <f t="shared" si="8"/>
        <v>739946.8052000001</v>
      </c>
      <c r="I28" s="56">
        <f t="shared" si="8"/>
        <v>128067.76710000001</v>
      </c>
      <c r="J28" s="56">
        <f t="shared" si="8"/>
        <v>958156.008</v>
      </c>
      <c r="K28" s="56">
        <f t="shared" si="8"/>
        <v>765120.1464</v>
      </c>
      <c r="L28" s="56">
        <f t="shared" si="8"/>
        <v>894119.5885999999</v>
      </c>
      <c r="M28" s="56">
        <f t="shared" si="8"/>
        <v>461983.68350000004</v>
      </c>
      <c r="N28" s="56">
        <f t="shared" si="8"/>
        <v>261999.99959999998</v>
      </c>
      <c r="O28" s="56">
        <f>SUM(B28:N28)</f>
        <v>8783999.6304</v>
      </c>
      <c r="Q28" s="62"/>
    </row>
    <row r="29" spans="1:15" ht="18.75" customHeight="1">
      <c r="A29" s="54" t="s">
        <v>54</v>
      </c>
      <c r="B29" s="52">
        <f aca="true" t="shared" si="9" ref="B29:N29">B26*B7</f>
        <v>1076812.336</v>
      </c>
      <c r="C29" s="52">
        <f t="shared" si="9"/>
        <v>834640.0447</v>
      </c>
      <c r="D29" s="52">
        <f t="shared" si="9"/>
        <v>727494.2066</v>
      </c>
      <c r="E29" s="52">
        <f t="shared" si="9"/>
        <v>202365.8119</v>
      </c>
      <c r="F29" s="52">
        <f t="shared" si="9"/>
        <v>746876.586</v>
      </c>
      <c r="G29" s="52">
        <f t="shared" si="9"/>
        <v>941582.1868</v>
      </c>
      <c r="H29" s="52">
        <f t="shared" si="9"/>
        <v>736446.4352000001</v>
      </c>
      <c r="I29" s="52">
        <f t="shared" si="9"/>
        <v>128067.76710000001</v>
      </c>
      <c r="J29" s="52">
        <f t="shared" si="9"/>
        <v>940147.638</v>
      </c>
      <c r="K29" s="52">
        <f t="shared" si="9"/>
        <v>747203.6964</v>
      </c>
      <c r="L29" s="52">
        <f t="shared" si="9"/>
        <v>878462.3886</v>
      </c>
      <c r="M29" s="52">
        <f t="shared" si="9"/>
        <v>455065.5335</v>
      </c>
      <c r="N29" s="52">
        <f t="shared" si="9"/>
        <v>258679.6296</v>
      </c>
      <c r="O29" s="53">
        <f>SUM(B29:N29)</f>
        <v>8673844.260400001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-102757.22</v>
      </c>
      <c r="C32" s="25">
        <f t="shared" si="10"/>
        <v>-102290.57</v>
      </c>
      <c r="D32" s="25">
        <f t="shared" si="10"/>
        <v>-128391.41</v>
      </c>
      <c r="E32" s="25">
        <f t="shared" si="10"/>
        <v>-19362.620000000003</v>
      </c>
      <c r="F32" s="25">
        <f t="shared" si="10"/>
        <v>-54495.1</v>
      </c>
      <c r="G32" s="25">
        <f t="shared" si="10"/>
        <v>-111489.61</v>
      </c>
      <c r="H32" s="25">
        <f t="shared" si="10"/>
        <v>-82461.41</v>
      </c>
      <c r="I32" s="25">
        <f t="shared" si="10"/>
        <v>-65754.54000000001</v>
      </c>
      <c r="J32" s="25">
        <f t="shared" si="10"/>
        <v>-82610.03</v>
      </c>
      <c r="K32" s="25">
        <f t="shared" si="10"/>
        <v>-79190.24</v>
      </c>
      <c r="L32" s="25">
        <f t="shared" si="10"/>
        <v>-68436.53</v>
      </c>
      <c r="M32" s="25">
        <f t="shared" si="10"/>
        <v>-39878.2</v>
      </c>
      <c r="N32" s="25">
        <f t="shared" si="10"/>
        <v>-27193.2</v>
      </c>
      <c r="O32" s="25">
        <f t="shared" si="10"/>
        <v>-964310.6799999999</v>
      </c>
    </row>
    <row r="33" spans="1:15" ht="18.75" customHeight="1">
      <c r="A33" s="17" t="s">
        <v>95</v>
      </c>
      <c r="B33" s="26">
        <f>+B34</f>
        <v>-86150.5</v>
      </c>
      <c r="C33" s="26">
        <f aca="true" t="shared" si="11" ref="C33:O33">+C34</f>
        <v>-83342.6</v>
      </c>
      <c r="D33" s="26">
        <f t="shared" si="11"/>
        <v>-58609</v>
      </c>
      <c r="E33" s="26">
        <f t="shared" si="11"/>
        <v>-11274.6</v>
      </c>
      <c r="F33" s="26">
        <f t="shared" si="11"/>
        <v>-52060.1</v>
      </c>
      <c r="G33" s="26">
        <f t="shared" si="11"/>
        <v>-91013.8</v>
      </c>
      <c r="H33" s="26">
        <f t="shared" si="11"/>
        <v>-79709.1</v>
      </c>
      <c r="I33" s="26">
        <f t="shared" si="11"/>
        <v>-12749.5</v>
      </c>
      <c r="J33" s="26">
        <f t="shared" si="11"/>
        <v>-56648.2</v>
      </c>
      <c r="K33" s="26">
        <f t="shared" si="11"/>
        <v>-66245.8</v>
      </c>
      <c r="L33" s="26">
        <f t="shared" si="11"/>
        <v>-55345.3</v>
      </c>
      <c r="M33" s="26">
        <f t="shared" si="11"/>
        <v>-35427.7</v>
      </c>
      <c r="N33" s="26">
        <f t="shared" si="11"/>
        <v>-26419.2</v>
      </c>
      <c r="O33" s="26">
        <f t="shared" si="11"/>
        <v>-714995.3999999999</v>
      </c>
    </row>
    <row r="34" spans="1:26" ht="18.75" customHeight="1">
      <c r="A34" s="13" t="s">
        <v>55</v>
      </c>
      <c r="B34" s="20">
        <f>ROUND(-B9*$D$3,2)</f>
        <v>-86150.5</v>
      </c>
      <c r="C34" s="20">
        <f>ROUND(-C9*$D$3,2)</f>
        <v>-83342.6</v>
      </c>
      <c r="D34" s="20">
        <f>ROUND(-D9*$D$3,2)</f>
        <v>-58609</v>
      </c>
      <c r="E34" s="20">
        <f>ROUND(-E9*$D$3,2)</f>
        <v>-11274.6</v>
      </c>
      <c r="F34" s="20">
        <f aca="true" t="shared" si="12" ref="F34:N34">ROUND(-F9*$D$3,2)</f>
        <v>-52060.1</v>
      </c>
      <c r="G34" s="20">
        <f t="shared" si="12"/>
        <v>-91013.8</v>
      </c>
      <c r="H34" s="20">
        <f t="shared" si="12"/>
        <v>-79709.1</v>
      </c>
      <c r="I34" s="20">
        <f>ROUND(-I9*$D$3,2)</f>
        <v>-12749.5</v>
      </c>
      <c r="J34" s="20">
        <f>ROUND(-J9*$D$3,2)</f>
        <v>-56648.2</v>
      </c>
      <c r="K34" s="20">
        <f>ROUND(-K9*$D$3,2)</f>
        <v>-66245.8</v>
      </c>
      <c r="L34" s="20">
        <f>ROUND(-L9*$D$3,2)</f>
        <v>-55345.3</v>
      </c>
      <c r="M34" s="20">
        <f t="shared" si="12"/>
        <v>-35427.7</v>
      </c>
      <c r="N34" s="20">
        <f t="shared" si="12"/>
        <v>-26419.2</v>
      </c>
      <c r="O34" s="44">
        <f aca="true" t="shared" si="13" ref="O34:O45">SUM(B34:N34)</f>
        <v>-714995.3999999999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-16606.72</v>
      </c>
      <c r="C35" s="26">
        <f t="shared" si="14"/>
        <v>-18947.97</v>
      </c>
      <c r="D35" s="26">
        <f t="shared" si="14"/>
        <v>-69782.41</v>
      </c>
      <c r="E35" s="26">
        <f t="shared" si="14"/>
        <v>-8088.02</v>
      </c>
      <c r="F35" s="26">
        <f t="shared" si="14"/>
        <v>-2435</v>
      </c>
      <c r="G35" s="26">
        <f t="shared" si="14"/>
        <v>-20475.81</v>
      </c>
      <c r="H35" s="26">
        <f t="shared" si="14"/>
        <v>-2752.31</v>
      </c>
      <c r="I35" s="26">
        <f t="shared" si="14"/>
        <v>-53005.04</v>
      </c>
      <c r="J35" s="26">
        <f t="shared" si="14"/>
        <v>-25961.83</v>
      </c>
      <c r="K35" s="26">
        <f t="shared" si="14"/>
        <v>-12944.44</v>
      </c>
      <c r="L35" s="26">
        <f>SUM(L36:L41)</f>
        <v>-13091.23</v>
      </c>
      <c r="M35" s="26">
        <f>SUM(M36:M41)</f>
        <v>-4450.5</v>
      </c>
      <c r="N35" s="26">
        <f>SUM(N36:N41)</f>
        <v>-774</v>
      </c>
      <c r="O35" s="26">
        <f t="shared" si="13"/>
        <v>-249315.28000000006</v>
      </c>
    </row>
    <row r="36" spans="1:26" ht="18.75" customHeight="1">
      <c r="A36" s="13" t="s">
        <v>57</v>
      </c>
      <c r="B36" s="24">
        <v>-16069.22</v>
      </c>
      <c r="C36" s="24">
        <v>-18410.47</v>
      </c>
      <c r="D36" s="24">
        <v>-47457.58</v>
      </c>
      <c r="E36" s="24">
        <v>-8088.02</v>
      </c>
      <c r="F36" s="24">
        <v>-1935</v>
      </c>
      <c r="G36" s="24">
        <v>-19975.81</v>
      </c>
      <c r="H36" s="24">
        <v>-2752.31</v>
      </c>
      <c r="I36" s="24">
        <v>-49817.54</v>
      </c>
      <c r="J36" s="24">
        <v>-25961.83</v>
      </c>
      <c r="K36" s="24">
        <v>-12944.44</v>
      </c>
      <c r="L36" s="24">
        <v>-13091.23</v>
      </c>
      <c r="M36" s="24">
        <v>-4450.5</v>
      </c>
      <c r="N36" s="24">
        <v>-774</v>
      </c>
      <c r="O36" s="24">
        <f t="shared" si="13"/>
        <v>-221727.95000000004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-500-21824.83</f>
        <v>-22324.83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-27587.33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978705.706</v>
      </c>
      <c r="C46" s="29">
        <f t="shared" si="15"/>
        <v>739972.6547000001</v>
      </c>
      <c r="D46" s="29">
        <f t="shared" si="15"/>
        <v>610658.2066</v>
      </c>
      <c r="E46" s="29">
        <f t="shared" si="15"/>
        <v>183003.1919</v>
      </c>
      <c r="F46" s="29">
        <f t="shared" si="15"/>
        <v>708754.686</v>
      </c>
      <c r="G46" s="29">
        <f t="shared" si="15"/>
        <v>834724.6568</v>
      </c>
      <c r="H46" s="29">
        <f t="shared" si="15"/>
        <v>657485.3952</v>
      </c>
      <c r="I46" s="29">
        <f t="shared" si="15"/>
        <v>62313.227100000004</v>
      </c>
      <c r="J46" s="29">
        <f t="shared" si="15"/>
        <v>875545.978</v>
      </c>
      <c r="K46" s="29">
        <f t="shared" si="15"/>
        <v>685929.9064</v>
      </c>
      <c r="L46" s="29">
        <f t="shared" si="15"/>
        <v>825683.0585999999</v>
      </c>
      <c r="M46" s="29">
        <f t="shared" si="15"/>
        <v>422105.48350000003</v>
      </c>
      <c r="N46" s="29">
        <f t="shared" si="15"/>
        <v>234806.79959999997</v>
      </c>
      <c r="O46" s="29">
        <f>SUM(B46:N46)</f>
        <v>7819688.9503999995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978705.7</v>
      </c>
      <c r="C49" s="35">
        <f aca="true" t="shared" si="16" ref="C49:N49">SUM(C50:C63)</f>
        <v>739972.65</v>
      </c>
      <c r="D49" s="35">
        <f t="shared" si="16"/>
        <v>610658.21</v>
      </c>
      <c r="E49" s="35">
        <f t="shared" si="16"/>
        <v>183003.19</v>
      </c>
      <c r="F49" s="35">
        <f t="shared" si="16"/>
        <v>708754.69</v>
      </c>
      <c r="G49" s="35">
        <f t="shared" si="16"/>
        <v>834724.66</v>
      </c>
      <c r="H49" s="35">
        <f t="shared" si="16"/>
        <v>657485.39</v>
      </c>
      <c r="I49" s="35">
        <f t="shared" si="16"/>
        <v>62313.23</v>
      </c>
      <c r="J49" s="35">
        <f t="shared" si="16"/>
        <v>875545.98</v>
      </c>
      <c r="K49" s="35">
        <f t="shared" si="16"/>
        <v>685929.91</v>
      </c>
      <c r="L49" s="35">
        <f t="shared" si="16"/>
        <v>825683.06</v>
      </c>
      <c r="M49" s="35">
        <f t="shared" si="16"/>
        <v>422105.48</v>
      </c>
      <c r="N49" s="35">
        <f t="shared" si="16"/>
        <v>234806.8</v>
      </c>
      <c r="O49" s="29">
        <f>SUM(O50:O63)</f>
        <v>7819688.950000002</v>
      </c>
      <c r="Q49" s="64"/>
    </row>
    <row r="50" spans="1:18" ht="18.75" customHeight="1">
      <c r="A50" s="17" t="s">
        <v>39</v>
      </c>
      <c r="B50" s="35">
        <v>191652.95</v>
      </c>
      <c r="C50" s="35">
        <v>199126.65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390779.6</v>
      </c>
      <c r="P50"/>
      <c r="Q50" s="64"/>
      <c r="R50" s="65"/>
    </row>
    <row r="51" spans="1:16" ht="18.75" customHeight="1">
      <c r="A51" s="17" t="s">
        <v>40</v>
      </c>
      <c r="B51" s="35">
        <v>787052.75</v>
      </c>
      <c r="C51" s="35">
        <v>540846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1327898.75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610658.21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610658.21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183003.19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183003.19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708754.69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708754.69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834724.66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834724.66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657485.39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657485.39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62313.23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62313.23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875545.98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875545.98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685929.91</v>
      </c>
      <c r="L59" s="34">
        <v>0</v>
      </c>
      <c r="M59" s="34">
        <v>0</v>
      </c>
      <c r="N59" s="34">
        <v>0</v>
      </c>
      <c r="O59" s="29">
        <f t="shared" si="17"/>
        <v>685929.91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825683.06</v>
      </c>
      <c r="M60" s="34">
        <v>0</v>
      </c>
      <c r="N60" s="34">
        <v>0</v>
      </c>
      <c r="O60" s="26">
        <f t="shared" si="17"/>
        <v>825683.06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422105.48</v>
      </c>
      <c r="N61" s="34">
        <v>0</v>
      </c>
      <c r="O61" s="29">
        <f t="shared" si="17"/>
        <v>422105.48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234806.8</v>
      </c>
      <c r="O62" s="26">
        <f t="shared" si="17"/>
        <v>234806.8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2.4535457990417897</v>
      </c>
      <c r="C67" s="42">
        <v>2.6241036366850454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2.1304900088291707</v>
      </c>
      <c r="C68" s="42">
        <v>2.1950999898124106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2019-05-09T17:15:20Z</dcterms:modified>
  <cp:category/>
  <cp:version/>
  <cp:contentType/>
  <cp:contentStatus/>
</cp:coreProperties>
</file>