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<sst xmlns="http://schemas.openxmlformats.org/spreadsheetml/2006/main" count="99" uniqueCount="97">
  <si>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</si>
  <si>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</si>
  <si>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</si>
  <si>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</si>
  <si>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</si>
  <si>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</si>
  <si>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</si>
  <si>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</si>
  <si>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</si>
  <si>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</si>
  <si>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</si>
  <si>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</si>
  <si>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</si>
  <si>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</si>
  <si>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</si>
  <si>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</si>
  <si>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</si>
  <si>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</si>
  <si>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</si>
  <si>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</si>
  <si>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</si>
  <si>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</si>
  <si>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</si>
  <si>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</si>
  <si>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</si>
  <si>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</si>
  <si>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</si>
  <si>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</si>
  <si>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</si>
  <si>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</si>
  <si>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</si>
  <si>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</si>
  <si>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</si>
  <si>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</si>
  <si>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</si>
  <si>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</si>
  <si>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</si>
  <si>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</si>
  <si>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</si>
  <si>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</si>
  <si>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</si>
  <si>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</si>
  <si>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</si>
  <si>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</si>
  <si>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</si>
  <si>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</si>
  <si>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</si>
  <si>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</si>
  <si>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</si>
  <si>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</si>
  <si>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</si>
  <si>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</si>
  <si>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</si>
  <si>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</si>
  <si>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</si>
  <si>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</si>
  <si>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</si>
  <si>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</si>
  <si>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</si>
  <si>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</si>
  <si>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</si>
  <si>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</si>
  <si>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</si>
  <si>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</si>
  <si>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</si>
  <si>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</si>
  <si>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</si>
  <si>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</si>
  <si>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</si>
  <si>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</si>
  <si>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</si>
  <si>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</si>
  <si>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</si>
  <si>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</si>
  <si>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</si>
  <si>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</si>
  <si>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</si>
  <si>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</si>
  <si>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</si>
  <si>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</si>
  <si>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</si>
  <si>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</si>
  <si>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</si>
  <si>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</si>
  <si>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</si>
  <si>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</si>
  <si>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</si>
  <si>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</si>
  <si>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</si>
  <si>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</si>
  <si>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</si>
  <si>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</si>
  <si>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</si>
  <si>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</si>
  <si>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</si>
  <si>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</si>
  <si>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02/05/19 - VENCIMENTO 09/05/19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</si>
</sst>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488357</v>
      </c>
      <c r="C7" s="10">
        <f t="shared" si="0"/>
        <v>362607</v>
      </c>
      <c r="D7" s="10">
        <f t="shared" si="0"/>
        <v>366555</v>
      </c>
      <c r="E7" s="10">
        <f t="shared" si="0"/>
        <v>67259</v>
      </c>
      <c r="F7" s="10">
        <f t="shared" si="0"/>
        <v>322693</v>
      </c>
      <c r="G7" s="10">
        <f t="shared" si="0"/>
        <v>504537</v>
      </c>
      <c r="H7" s="10">
        <f t="shared" si="0"/>
        <v>347744</v>
      </c>
      <c r="I7" s="10">
        <f t="shared" si="0"/>
        <v>54270</v>
      </c>
      <c r="J7" s="10">
        <f t="shared" si="0"/>
        <v>435116</v>
      </c>
      <c r="K7" s="10">
        <f t="shared" si="0"/>
        <v>296177</v>
      </c>
      <c r="L7" s="10">
        <f t="shared" si="0"/>
        <v>354670</v>
      </c>
      <c r="M7" s="10">
        <f t="shared" si="0"/>
        <v>148810</v>
      </c>
      <c r="N7" s="10">
        <f t="shared" si="0"/>
        <v>97212</v>
      </c>
      <c r="O7" s="10">
        <f>+O8+O18+O22</f>
        <v>3846007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229861</v>
      </c>
      <c r="C8" s="12">
        <f t="shared" si="1"/>
        <v>182161</v>
      </c>
      <c r="D8" s="12">
        <f t="shared" si="1"/>
        <v>200356</v>
      </c>
      <c r="E8" s="12">
        <f t="shared" si="1"/>
        <v>32768</v>
      </c>
      <c r="F8" s="12">
        <f t="shared" si="1"/>
        <v>164080</v>
      </c>
      <c r="G8" s="12">
        <f t="shared" si="1"/>
        <v>263340</v>
      </c>
      <c r="H8" s="12">
        <f t="shared" si="1"/>
        <v>171384</v>
      </c>
      <c r="I8" s="12">
        <f t="shared" si="1"/>
        <v>27248</v>
      </c>
      <c r="J8" s="12">
        <f t="shared" si="1"/>
        <v>228523</v>
      </c>
      <c r="K8" s="12">
        <f t="shared" si="1"/>
        <v>149193</v>
      </c>
      <c r="L8" s="12">
        <f t="shared" si="1"/>
        <v>176744</v>
      </c>
      <c r="M8" s="12">
        <f t="shared" si="1"/>
        <v>83192</v>
      </c>
      <c r="N8" s="12">
        <f t="shared" si="1"/>
        <v>57000</v>
      </c>
      <c r="O8" s="12">
        <f>SUM(B8:N8)</f>
        <v>1965850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20550</v>
      </c>
      <c r="C9" s="14">
        <v>20295</v>
      </c>
      <c r="D9" s="14">
        <v>14323</v>
      </c>
      <c r="E9" s="14">
        <v>2702</v>
      </c>
      <c r="F9" s="14">
        <v>12254</v>
      </c>
      <c r="G9" s="14">
        <v>21741</v>
      </c>
      <c r="H9" s="14">
        <v>19483</v>
      </c>
      <c r="I9" s="14">
        <v>3096</v>
      </c>
      <c r="J9" s="14">
        <v>14302</v>
      </c>
      <c r="K9" s="14">
        <v>15951</v>
      </c>
      <c r="L9" s="14">
        <v>13298</v>
      </c>
      <c r="M9" s="14">
        <v>8653</v>
      </c>
      <c r="N9" s="14">
        <v>6309</v>
      </c>
      <c r="O9" s="12">
        <f aca="true" t="shared" si="2" ref="O9:O17">SUM(B9:N9)</f>
        <v>172957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198991</v>
      </c>
      <c r="C10" s="14">
        <f>C11+C12+C13</f>
        <v>154027</v>
      </c>
      <c r="D10" s="14">
        <f>D11+D12+D13</f>
        <v>177296</v>
      </c>
      <c r="E10" s="14">
        <f>E11+E12+E13</f>
        <v>28663</v>
      </c>
      <c r="F10" s="14">
        <f aca="true" t="shared" si="3" ref="F10:N10">F11+F12+F13</f>
        <v>144333</v>
      </c>
      <c r="G10" s="14">
        <f t="shared" si="3"/>
        <v>228923</v>
      </c>
      <c r="H10" s="14">
        <f>H11+H12+H13</f>
        <v>144685</v>
      </c>
      <c r="I10" s="14">
        <f>I11+I12+I13</f>
        <v>22922</v>
      </c>
      <c r="J10" s="14">
        <f>J11+J12+J13</f>
        <v>203676</v>
      </c>
      <c r="K10" s="14">
        <f>K11+K12+K13</f>
        <v>126719</v>
      </c>
      <c r="L10" s="14">
        <f>L11+L12+L13</f>
        <v>154674</v>
      </c>
      <c r="M10" s="14">
        <f t="shared" si="3"/>
        <v>71359</v>
      </c>
      <c r="N10" s="14">
        <f t="shared" si="3"/>
        <v>48721</v>
      </c>
      <c r="O10" s="12">
        <f t="shared" si="2"/>
        <v>1704989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88090</v>
      </c>
      <c r="C11" s="14">
        <v>68742</v>
      </c>
      <c r="D11" s="14">
        <v>77608</v>
      </c>
      <c r="E11" s="14">
        <v>12591</v>
      </c>
      <c r="F11" s="14">
        <v>61936</v>
      </c>
      <c r="G11" s="14">
        <v>99533</v>
      </c>
      <c r="H11" s="14">
        <v>66403</v>
      </c>
      <c r="I11" s="14">
        <v>10655</v>
      </c>
      <c r="J11" s="14">
        <v>93642</v>
      </c>
      <c r="K11" s="14">
        <v>56991</v>
      </c>
      <c r="L11" s="14">
        <v>69433</v>
      </c>
      <c r="M11" s="14">
        <v>31024</v>
      </c>
      <c r="N11" s="14">
        <v>20680</v>
      </c>
      <c r="O11" s="12">
        <f t="shared" si="2"/>
        <v>757328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101835</v>
      </c>
      <c r="C12" s="14">
        <v>74716</v>
      </c>
      <c r="D12" s="14">
        <v>93085</v>
      </c>
      <c r="E12" s="14">
        <v>14434</v>
      </c>
      <c r="F12" s="14">
        <v>73856</v>
      </c>
      <c r="G12" s="14">
        <v>114595</v>
      </c>
      <c r="H12" s="14">
        <v>70252</v>
      </c>
      <c r="I12" s="14">
        <v>10869</v>
      </c>
      <c r="J12" s="14">
        <v>101949</v>
      </c>
      <c r="K12" s="14">
        <v>63527</v>
      </c>
      <c r="L12" s="14">
        <v>78492</v>
      </c>
      <c r="M12" s="14">
        <v>36796</v>
      </c>
      <c r="N12" s="14">
        <v>25875</v>
      </c>
      <c r="O12" s="12">
        <f t="shared" si="2"/>
        <v>860281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9066</v>
      </c>
      <c r="C13" s="14">
        <v>10569</v>
      </c>
      <c r="D13" s="14">
        <v>6603</v>
      </c>
      <c r="E13" s="14">
        <v>1638</v>
      </c>
      <c r="F13" s="14">
        <v>8541</v>
      </c>
      <c r="G13" s="14">
        <v>14795</v>
      </c>
      <c r="H13" s="14">
        <v>8030</v>
      </c>
      <c r="I13" s="14">
        <v>1398</v>
      </c>
      <c r="J13" s="14">
        <v>8085</v>
      </c>
      <c r="K13" s="14">
        <v>6201</v>
      </c>
      <c r="L13" s="14">
        <v>6749</v>
      </c>
      <c r="M13" s="14">
        <v>3539</v>
      </c>
      <c r="N13" s="14">
        <v>2166</v>
      </c>
      <c r="O13" s="12">
        <f t="shared" si="2"/>
        <v>87380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10320</v>
      </c>
      <c r="C14" s="14">
        <f>C15+C16+C17</f>
        <v>7839</v>
      </c>
      <c r="D14" s="14">
        <f>D15+D16+D17</f>
        <v>8737</v>
      </c>
      <c r="E14" s="14">
        <f>E15+E16+E17</f>
        <v>1403</v>
      </c>
      <c r="F14" s="14">
        <f aca="true" t="shared" si="4" ref="F14:N14">F15+F16+F17</f>
        <v>7493</v>
      </c>
      <c r="G14" s="14">
        <f t="shared" si="4"/>
        <v>12676</v>
      </c>
      <c r="H14" s="14">
        <f>H15+H16+H17</f>
        <v>7216</v>
      </c>
      <c r="I14" s="14">
        <f>I15+I16+I17</f>
        <v>1230</v>
      </c>
      <c r="J14" s="14">
        <f>J15+J16+J17</f>
        <v>10545</v>
      </c>
      <c r="K14" s="14">
        <f>K15+K16+K17</f>
        <v>6523</v>
      </c>
      <c r="L14" s="14">
        <f>L15+L16+L17</f>
        <v>8772</v>
      </c>
      <c r="M14" s="14">
        <f t="shared" si="4"/>
        <v>3180</v>
      </c>
      <c r="N14" s="14">
        <f t="shared" si="4"/>
        <v>1970</v>
      </c>
      <c r="O14" s="12">
        <f t="shared" si="2"/>
        <v>87904</v>
      </c>
    </row>
    <row r="15" spans="1:26" ht="18.75" customHeight="1">
      <c r="A15" s="15" t="s">
        <v>13</v>
      </c>
      <c r="B15" s="14">
        <v>10294</v>
      </c>
      <c r="C15" s="14">
        <v>7818</v>
      </c>
      <c r="D15" s="14">
        <v>8733</v>
      </c>
      <c r="E15" s="14">
        <v>1402</v>
      </c>
      <c r="F15" s="14">
        <v>7477</v>
      </c>
      <c r="G15" s="14">
        <v>12664</v>
      </c>
      <c r="H15" s="14">
        <v>7201</v>
      </c>
      <c r="I15" s="14">
        <v>1229</v>
      </c>
      <c r="J15" s="14">
        <v>10530</v>
      </c>
      <c r="K15" s="14">
        <v>6501</v>
      </c>
      <c r="L15" s="14">
        <v>8757</v>
      </c>
      <c r="M15" s="14">
        <v>3173</v>
      </c>
      <c r="N15" s="14">
        <v>1966</v>
      </c>
      <c r="O15" s="12">
        <f t="shared" si="2"/>
        <v>87745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13</v>
      </c>
      <c r="C16" s="14">
        <v>7</v>
      </c>
      <c r="D16" s="14">
        <v>1</v>
      </c>
      <c r="E16" s="14">
        <v>0</v>
      </c>
      <c r="F16" s="14">
        <v>6</v>
      </c>
      <c r="G16" s="14">
        <v>4</v>
      </c>
      <c r="H16" s="14">
        <v>8</v>
      </c>
      <c r="I16" s="14">
        <v>1</v>
      </c>
      <c r="J16" s="14">
        <v>6</v>
      </c>
      <c r="K16" s="14">
        <v>10</v>
      </c>
      <c r="L16" s="14">
        <v>8</v>
      </c>
      <c r="M16" s="14">
        <v>5</v>
      </c>
      <c r="N16" s="14">
        <v>1</v>
      </c>
      <c r="O16" s="12">
        <f t="shared" si="2"/>
        <v>70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13</v>
      </c>
      <c r="C17" s="14">
        <v>14</v>
      </c>
      <c r="D17" s="14">
        <v>3</v>
      </c>
      <c r="E17" s="14">
        <v>1</v>
      </c>
      <c r="F17" s="14">
        <v>10</v>
      </c>
      <c r="G17" s="14">
        <v>8</v>
      </c>
      <c r="H17" s="14">
        <v>7</v>
      </c>
      <c r="I17" s="14">
        <v>0</v>
      </c>
      <c r="J17" s="14">
        <v>9</v>
      </c>
      <c r="K17" s="14">
        <v>12</v>
      </c>
      <c r="L17" s="14">
        <v>7</v>
      </c>
      <c r="M17" s="14">
        <v>2</v>
      </c>
      <c r="N17" s="14">
        <v>3</v>
      </c>
      <c r="O17" s="12">
        <f t="shared" si="2"/>
        <v>89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113226</v>
      </c>
      <c r="C18" s="18">
        <f>C19+C20+C21</f>
        <v>71492</v>
      </c>
      <c r="D18" s="18">
        <f>D19+D20+D21</f>
        <v>59198</v>
      </c>
      <c r="E18" s="18">
        <f>E19+E20+E21</f>
        <v>11473</v>
      </c>
      <c r="F18" s="18">
        <f aca="true" t="shared" si="5" ref="F18:N18">F19+F20+F21</f>
        <v>56801</v>
      </c>
      <c r="G18" s="18">
        <f t="shared" si="5"/>
        <v>86877</v>
      </c>
      <c r="H18" s="18">
        <f>H19+H20+H21</f>
        <v>74112</v>
      </c>
      <c r="I18" s="18">
        <f>I19+I20+I21</f>
        <v>11102</v>
      </c>
      <c r="J18" s="18">
        <f>J19+J20+J21</f>
        <v>93978</v>
      </c>
      <c r="K18" s="18">
        <f>K19+K20+K21</f>
        <v>61815</v>
      </c>
      <c r="L18" s="18">
        <f>L19+L20+L21</f>
        <v>91385</v>
      </c>
      <c r="M18" s="18">
        <f t="shared" si="5"/>
        <v>36230</v>
      </c>
      <c r="N18" s="18">
        <f t="shared" si="5"/>
        <v>21578</v>
      </c>
      <c r="O18" s="12">
        <f aca="true" t="shared" si="6" ref="O18:O24">SUM(B18:N18)</f>
        <v>789267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66848</v>
      </c>
      <c r="C19" s="14">
        <v>44416</v>
      </c>
      <c r="D19" s="14">
        <v>35925</v>
      </c>
      <c r="E19" s="14">
        <v>7109</v>
      </c>
      <c r="F19" s="14">
        <v>33866</v>
      </c>
      <c r="G19" s="14">
        <v>55329</v>
      </c>
      <c r="H19" s="14">
        <v>47294</v>
      </c>
      <c r="I19" s="14">
        <v>7528</v>
      </c>
      <c r="J19" s="14">
        <v>56272</v>
      </c>
      <c r="K19" s="14">
        <v>36240</v>
      </c>
      <c r="L19" s="14">
        <v>53320</v>
      </c>
      <c r="M19" s="14">
        <v>21561</v>
      </c>
      <c r="N19" s="14">
        <v>12537</v>
      </c>
      <c r="O19" s="12">
        <f t="shared" si="6"/>
        <v>478245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41896</v>
      </c>
      <c r="C20" s="14">
        <v>23419</v>
      </c>
      <c r="D20" s="14">
        <v>21051</v>
      </c>
      <c r="E20" s="14">
        <v>3803</v>
      </c>
      <c r="F20" s="14">
        <v>19999</v>
      </c>
      <c r="G20" s="14">
        <v>26604</v>
      </c>
      <c r="H20" s="14">
        <v>23857</v>
      </c>
      <c r="I20" s="14">
        <v>3127</v>
      </c>
      <c r="J20" s="14">
        <v>33810</v>
      </c>
      <c r="K20" s="14">
        <v>23195</v>
      </c>
      <c r="L20" s="14">
        <v>34687</v>
      </c>
      <c r="M20" s="14">
        <v>13216</v>
      </c>
      <c r="N20" s="14">
        <v>8306</v>
      </c>
      <c r="O20" s="12">
        <f t="shared" si="6"/>
        <v>276970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4482</v>
      </c>
      <c r="C21" s="14">
        <v>3657</v>
      </c>
      <c r="D21" s="14">
        <v>2222</v>
      </c>
      <c r="E21" s="14">
        <v>561</v>
      </c>
      <c r="F21" s="14">
        <v>2936</v>
      </c>
      <c r="G21" s="14">
        <v>4944</v>
      </c>
      <c r="H21" s="14">
        <v>2961</v>
      </c>
      <c r="I21" s="14">
        <v>447</v>
      </c>
      <c r="J21" s="14">
        <v>3896</v>
      </c>
      <c r="K21" s="14">
        <v>2380</v>
      </c>
      <c r="L21" s="14">
        <v>3378</v>
      </c>
      <c r="M21" s="14">
        <v>1453</v>
      </c>
      <c r="N21" s="14">
        <v>735</v>
      </c>
      <c r="O21" s="12">
        <f t="shared" si="6"/>
        <v>34052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145270</v>
      </c>
      <c r="C22" s="14">
        <f>C23+C24</f>
        <v>108954</v>
      </c>
      <c r="D22" s="14">
        <f>D23+D24</f>
        <v>107001</v>
      </c>
      <c r="E22" s="14">
        <f>E23+E24</f>
        <v>23018</v>
      </c>
      <c r="F22" s="14">
        <f aca="true" t="shared" si="7" ref="F22:N22">F23+F24</f>
        <v>101812</v>
      </c>
      <c r="G22" s="14">
        <f t="shared" si="7"/>
        <v>154320</v>
      </c>
      <c r="H22" s="14">
        <f>H23+H24</f>
        <v>102248</v>
      </c>
      <c r="I22" s="14">
        <f>I23+I24</f>
        <v>15920</v>
      </c>
      <c r="J22" s="14">
        <f>J23+J24</f>
        <v>112615</v>
      </c>
      <c r="K22" s="14">
        <f>K23+K24</f>
        <v>85169</v>
      </c>
      <c r="L22" s="14">
        <f>L23+L24</f>
        <v>86541</v>
      </c>
      <c r="M22" s="14">
        <f t="shared" si="7"/>
        <v>29388</v>
      </c>
      <c r="N22" s="14">
        <f t="shared" si="7"/>
        <v>18634</v>
      </c>
      <c r="O22" s="12">
        <f t="shared" si="6"/>
        <v>1090890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83698</v>
      </c>
      <c r="C23" s="14">
        <v>69152</v>
      </c>
      <c r="D23" s="14">
        <v>64793</v>
      </c>
      <c r="E23" s="14">
        <v>15580</v>
      </c>
      <c r="F23" s="14">
        <v>62227</v>
      </c>
      <c r="G23" s="14">
        <v>101975</v>
      </c>
      <c r="H23" s="14">
        <v>67865</v>
      </c>
      <c r="I23" s="14">
        <v>11699</v>
      </c>
      <c r="J23" s="14">
        <v>67798</v>
      </c>
      <c r="K23" s="14">
        <v>54206</v>
      </c>
      <c r="L23" s="14">
        <v>53325</v>
      </c>
      <c r="M23" s="14">
        <v>18065</v>
      </c>
      <c r="N23" s="14">
        <v>10282</v>
      </c>
      <c r="O23" s="12">
        <f t="shared" si="6"/>
        <v>680665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61572</v>
      </c>
      <c r="C24" s="14">
        <v>39802</v>
      </c>
      <c r="D24" s="14">
        <v>42208</v>
      </c>
      <c r="E24" s="14">
        <v>7438</v>
      </c>
      <c r="F24" s="14">
        <v>39585</v>
      </c>
      <c r="G24" s="14">
        <v>52345</v>
      </c>
      <c r="H24" s="14">
        <v>34383</v>
      </c>
      <c r="I24" s="14">
        <v>4221</v>
      </c>
      <c r="J24" s="14">
        <v>44817</v>
      </c>
      <c r="K24" s="14">
        <v>30963</v>
      </c>
      <c r="L24" s="14">
        <v>33216</v>
      </c>
      <c r="M24" s="14">
        <v>11323</v>
      </c>
      <c r="N24" s="14">
        <v>8352</v>
      </c>
      <c r="O24" s="12">
        <f t="shared" si="6"/>
        <v>410225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1072003.6492</v>
      </c>
      <c r="C28" s="56">
        <f aca="true" t="shared" si="8" ref="C28:N28">C29+C30</f>
        <v>840930.3267</v>
      </c>
      <c r="D28" s="56">
        <f t="shared" si="8"/>
        <v>730259.7985</v>
      </c>
      <c r="E28" s="56">
        <f t="shared" si="8"/>
        <v>199039.5587</v>
      </c>
      <c r="F28" s="56">
        <f t="shared" si="8"/>
        <v>742916.4895</v>
      </c>
      <c r="G28" s="56">
        <f t="shared" si="8"/>
        <v>941204.1131</v>
      </c>
      <c r="H28" s="56">
        <f t="shared" si="8"/>
        <v>757270.2644000001</v>
      </c>
      <c r="I28" s="56">
        <f t="shared" si="8"/>
        <v>128896.67700000001</v>
      </c>
      <c r="J28" s="56">
        <f t="shared" si="8"/>
        <v>963689.4844</v>
      </c>
      <c r="K28" s="56">
        <f t="shared" si="8"/>
        <v>753797.8241999999</v>
      </c>
      <c r="L28" s="56">
        <f t="shared" si="8"/>
        <v>878001.838</v>
      </c>
      <c r="M28" s="56">
        <f t="shared" si="8"/>
        <v>463244.015</v>
      </c>
      <c r="N28" s="56">
        <f t="shared" si="8"/>
        <v>258317.1672</v>
      </c>
      <c r="O28" s="56">
        <f>SUM(B28:N28)</f>
        <v>8729571.2059</v>
      </c>
      <c r="Q28" s="62"/>
    </row>
    <row r="29" spans="1:15" ht="18.75" customHeight="1">
      <c r="A29" s="54" t="s">
        <v>54</v>
      </c>
      <c r="B29" s="52">
        <f aca="true" t="shared" si="9" ref="B29:N29">B26*B7</f>
        <v>1067353.0592</v>
      </c>
      <c r="C29" s="52">
        <f t="shared" si="9"/>
        <v>833307.1466999999</v>
      </c>
      <c r="D29" s="52">
        <f t="shared" si="9"/>
        <v>718704.3885</v>
      </c>
      <c r="E29" s="52">
        <f t="shared" si="9"/>
        <v>199039.5587</v>
      </c>
      <c r="F29" s="52">
        <f t="shared" si="9"/>
        <v>726543.2895000001</v>
      </c>
      <c r="G29" s="52">
        <f t="shared" si="9"/>
        <v>936572.0331</v>
      </c>
      <c r="H29" s="52">
        <f t="shared" si="9"/>
        <v>753769.8944000001</v>
      </c>
      <c r="I29" s="52">
        <f t="shared" si="9"/>
        <v>128896.67700000001</v>
      </c>
      <c r="J29" s="52">
        <f t="shared" si="9"/>
        <v>945681.1144</v>
      </c>
      <c r="K29" s="52">
        <f t="shared" si="9"/>
        <v>735881.3742</v>
      </c>
      <c r="L29" s="52">
        <f t="shared" si="9"/>
        <v>862344.638</v>
      </c>
      <c r="M29" s="52">
        <f t="shared" si="9"/>
        <v>456325.865</v>
      </c>
      <c r="N29" s="52">
        <f t="shared" si="9"/>
        <v>254996.7972</v>
      </c>
      <c r="O29" s="53">
        <f>SUM(B29:N29)</f>
        <v>8619415.8359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16373.2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6918.15</v>
      </c>
      <c r="N30" s="52">
        <v>3320.37</v>
      </c>
      <c r="O30" s="53">
        <f>SUM(B30:N30)</f>
        <v>110155.37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-88902.5</v>
      </c>
      <c r="C32" s="25">
        <f t="shared" si="10"/>
        <v>-87806</v>
      </c>
      <c r="D32" s="25">
        <f t="shared" si="10"/>
        <v>-83650.03</v>
      </c>
      <c r="E32" s="25">
        <f t="shared" si="10"/>
        <v>-11618.6</v>
      </c>
      <c r="F32" s="25">
        <f t="shared" si="10"/>
        <v>-53192.2</v>
      </c>
      <c r="G32" s="25">
        <f t="shared" si="10"/>
        <v>-95334.3</v>
      </c>
      <c r="H32" s="25">
        <f t="shared" si="10"/>
        <v>-85900</v>
      </c>
      <c r="I32" s="25">
        <f t="shared" si="10"/>
        <v>-16500.3</v>
      </c>
      <c r="J32" s="25">
        <f t="shared" si="10"/>
        <v>-61498.6</v>
      </c>
      <c r="K32" s="25">
        <f t="shared" si="10"/>
        <v>-72970.3</v>
      </c>
      <c r="L32" s="25">
        <f t="shared" si="10"/>
        <v>-57181.4</v>
      </c>
      <c r="M32" s="25">
        <f t="shared" si="10"/>
        <v>-37207.9</v>
      </c>
      <c r="N32" s="25">
        <f t="shared" si="10"/>
        <v>-27128.7</v>
      </c>
      <c r="O32" s="25">
        <f t="shared" si="10"/>
        <v>-778890.8300000001</v>
      </c>
    </row>
    <row r="33" spans="1:15" ht="18.75" customHeight="1">
      <c r="A33" s="17" t="s">
        <v>95</v>
      </c>
      <c r="B33" s="26">
        <f>+B34</f>
        <v>-88365</v>
      </c>
      <c r="C33" s="26">
        <f aca="true" t="shared" si="11" ref="C33:O33">+C34</f>
        <v>-87268.5</v>
      </c>
      <c r="D33" s="26">
        <f t="shared" si="11"/>
        <v>-61588.9</v>
      </c>
      <c r="E33" s="26">
        <f t="shared" si="11"/>
        <v>-11618.6</v>
      </c>
      <c r="F33" s="26">
        <f t="shared" si="11"/>
        <v>-52692.2</v>
      </c>
      <c r="G33" s="26">
        <f t="shared" si="11"/>
        <v>-93486.3</v>
      </c>
      <c r="H33" s="26">
        <f t="shared" si="11"/>
        <v>-83776.9</v>
      </c>
      <c r="I33" s="26">
        <f t="shared" si="11"/>
        <v>-13312.8</v>
      </c>
      <c r="J33" s="26">
        <f t="shared" si="11"/>
        <v>-61498.6</v>
      </c>
      <c r="K33" s="26">
        <f t="shared" si="11"/>
        <v>-68589.3</v>
      </c>
      <c r="L33" s="26">
        <f t="shared" si="11"/>
        <v>-57181.4</v>
      </c>
      <c r="M33" s="26">
        <f t="shared" si="11"/>
        <v>-37207.9</v>
      </c>
      <c r="N33" s="26">
        <f t="shared" si="11"/>
        <v>-27128.7</v>
      </c>
      <c r="O33" s="26">
        <f t="shared" si="11"/>
        <v>-743715.1000000001</v>
      </c>
    </row>
    <row r="34" spans="1:26" ht="18.75" customHeight="1">
      <c r="A34" s="13" t="s">
        <v>55</v>
      </c>
      <c r="B34" s="20">
        <f>ROUND(-B9*$D$3,2)</f>
        <v>-88365</v>
      </c>
      <c r="C34" s="20">
        <f>ROUND(-C9*$D$3,2)</f>
        <v>-87268.5</v>
      </c>
      <c r="D34" s="20">
        <f>ROUND(-D9*$D$3,2)</f>
        <v>-61588.9</v>
      </c>
      <c r="E34" s="20">
        <f>ROUND(-E9*$D$3,2)</f>
        <v>-11618.6</v>
      </c>
      <c r="F34" s="20">
        <f aca="true" t="shared" si="12" ref="F34:N34">ROUND(-F9*$D$3,2)</f>
        <v>-52692.2</v>
      </c>
      <c r="G34" s="20">
        <f t="shared" si="12"/>
        <v>-93486.3</v>
      </c>
      <c r="H34" s="20">
        <f t="shared" si="12"/>
        <v>-83776.9</v>
      </c>
      <c r="I34" s="20">
        <f>ROUND(-I9*$D$3,2)</f>
        <v>-13312.8</v>
      </c>
      <c r="J34" s="20">
        <f>ROUND(-J9*$D$3,2)</f>
        <v>-61498.6</v>
      </c>
      <c r="K34" s="20">
        <f>ROUND(-K9*$D$3,2)</f>
        <v>-68589.3</v>
      </c>
      <c r="L34" s="20">
        <f>ROUND(-L9*$D$3,2)</f>
        <v>-57181.4</v>
      </c>
      <c r="M34" s="20">
        <f t="shared" si="12"/>
        <v>-37207.9</v>
      </c>
      <c r="N34" s="20">
        <f t="shared" si="12"/>
        <v>-27128.7</v>
      </c>
      <c r="O34" s="44">
        <f aca="true" t="shared" si="13" ref="O34:O45">SUM(B34:N34)</f>
        <v>-743715.1000000001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-537.5</v>
      </c>
      <c r="C35" s="26">
        <f t="shared" si="14"/>
        <v>-537.5</v>
      </c>
      <c r="D35" s="26">
        <f t="shared" si="14"/>
        <v>-22061.13</v>
      </c>
      <c r="E35" s="26">
        <f t="shared" si="14"/>
        <v>0</v>
      </c>
      <c r="F35" s="26">
        <f t="shared" si="14"/>
        <v>-500</v>
      </c>
      <c r="G35" s="26">
        <f t="shared" si="14"/>
        <v>-1848</v>
      </c>
      <c r="H35" s="26">
        <f t="shared" si="14"/>
        <v>-2123.1</v>
      </c>
      <c r="I35" s="26">
        <f t="shared" si="14"/>
        <v>-3187.5</v>
      </c>
      <c r="J35" s="26">
        <f t="shared" si="14"/>
        <v>0</v>
      </c>
      <c r="K35" s="26">
        <f t="shared" si="14"/>
        <v>-4381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-35175.729999999996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-537.5</v>
      </c>
      <c r="C38" s="24">
        <v>-537.5</v>
      </c>
      <c r="D38" s="24">
        <f>-500-21561.13</f>
        <v>-22061.13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-27323.63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-1348</v>
      </c>
      <c r="H40" s="24">
        <v>-2123.1</v>
      </c>
      <c r="I40" s="24">
        <v>0</v>
      </c>
      <c r="J40" s="24">
        <v>0</v>
      </c>
      <c r="K40" s="24">
        <v>-4381</v>
      </c>
      <c r="L40" s="24">
        <v>0</v>
      </c>
      <c r="M40" s="24">
        <v>0</v>
      </c>
      <c r="N40" s="24">
        <v>0</v>
      </c>
      <c r="O40" s="24">
        <f t="shared" si="13"/>
        <v>-7852.1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983101.1492000001</v>
      </c>
      <c r="C46" s="29">
        <f t="shared" si="15"/>
        <v>753124.3267</v>
      </c>
      <c r="D46" s="29">
        <f t="shared" si="15"/>
        <v>646609.7685</v>
      </c>
      <c r="E46" s="29">
        <f t="shared" si="15"/>
        <v>187420.9587</v>
      </c>
      <c r="F46" s="29">
        <f t="shared" si="15"/>
        <v>689724.2895000001</v>
      </c>
      <c r="G46" s="29">
        <f t="shared" si="15"/>
        <v>845869.8130999999</v>
      </c>
      <c r="H46" s="29">
        <f t="shared" si="15"/>
        <v>671370.2644000001</v>
      </c>
      <c r="I46" s="29">
        <f t="shared" si="15"/>
        <v>112396.37700000001</v>
      </c>
      <c r="J46" s="29">
        <f t="shared" si="15"/>
        <v>902190.8844</v>
      </c>
      <c r="K46" s="29">
        <f t="shared" si="15"/>
        <v>680827.5241999999</v>
      </c>
      <c r="L46" s="29">
        <f t="shared" si="15"/>
        <v>820820.438</v>
      </c>
      <c r="M46" s="29">
        <f t="shared" si="15"/>
        <v>426036.115</v>
      </c>
      <c r="N46" s="29">
        <f t="shared" si="15"/>
        <v>231188.46719999998</v>
      </c>
      <c r="O46" s="29">
        <f>SUM(B46:N46)</f>
        <v>7950680.3759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983101.14</v>
      </c>
      <c r="C49" s="35">
        <f aca="true" t="shared" si="16" ref="C49:N49">SUM(C50:C63)</f>
        <v>753124.3200000001</v>
      </c>
      <c r="D49" s="35">
        <f t="shared" si="16"/>
        <v>646609.77</v>
      </c>
      <c r="E49" s="35">
        <f t="shared" si="16"/>
        <v>187420.96</v>
      </c>
      <c r="F49" s="35">
        <f t="shared" si="16"/>
        <v>689724.29</v>
      </c>
      <c r="G49" s="35">
        <f t="shared" si="16"/>
        <v>845869.81</v>
      </c>
      <c r="H49" s="35">
        <f t="shared" si="16"/>
        <v>671370.26</v>
      </c>
      <c r="I49" s="35">
        <f t="shared" si="16"/>
        <v>112396.38</v>
      </c>
      <c r="J49" s="35">
        <f t="shared" si="16"/>
        <v>902190.88</v>
      </c>
      <c r="K49" s="35">
        <f t="shared" si="16"/>
        <v>680827.52</v>
      </c>
      <c r="L49" s="35">
        <f t="shared" si="16"/>
        <v>820820.44</v>
      </c>
      <c r="M49" s="35">
        <f t="shared" si="16"/>
        <v>426036.12</v>
      </c>
      <c r="N49" s="35">
        <f t="shared" si="16"/>
        <v>231188.47</v>
      </c>
      <c r="O49" s="29">
        <f>SUM(O50:O63)</f>
        <v>7950680.359999999</v>
      </c>
      <c r="Q49" s="64"/>
    </row>
    <row r="50" spans="1:18" ht="18.75" customHeight="1">
      <c r="A50" s="17" t="s">
        <v>39</v>
      </c>
      <c r="B50" s="35">
        <v>193594.46</v>
      </c>
      <c r="C50" s="35">
        <v>205306.43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398900.89</v>
      </c>
      <c r="P50"/>
      <c r="Q50" s="64"/>
      <c r="R50" s="65"/>
    </row>
    <row r="51" spans="1:16" ht="18.75" customHeight="1">
      <c r="A51" s="17" t="s">
        <v>40</v>
      </c>
      <c r="B51" s="35">
        <v>789506.68</v>
      </c>
      <c r="C51" s="35">
        <v>547817.89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1337324.57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646609.77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646609.77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187420.96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187420.96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689724.29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689724.29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845869.81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845869.81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671370.26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671370.26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112396.38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112396.38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902190.88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902190.88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680827.52</v>
      </c>
      <c r="L59" s="34">
        <v>0</v>
      </c>
      <c r="M59" s="34">
        <v>0</v>
      </c>
      <c r="N59" s="34">
        <v>0</v>
      </c>
      <c r="O59" s="29">
        <f t="shared" si="17"/>
        <v>680827.52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820820.44</v>
      </c>
      <c r="M60" s="34">
        <v>0</v>
      </c>
      <c r="N60" s="34">
        <v>0</v>
      </c>
      <c r="O60" s="26">
        <f t="shared" si="17"/>
        <v>820820.44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426036.12</v>
      </c>
      <c r="N61" s="34">
        <v>0</v>
      </c>
      <c r="O61" s="29">
        <f t="shared" si="17"/>
        <v>426036.12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231188.47</v>
      </c>
      <c r="O62" s="26">
        <f t="shared" si="17"/>
        <v>231188.47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2.4487011835368953</v>
      </c>
      <c r="C67" s="42">
        <v>0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2.1304899945514886</v>
      </c>
      <c r="C68" s="42">
        <v>2.195099983677615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2.624827986929308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2019-05-08T17:14:47Z</dcterms:modified>
  <cp:category/>
  <cp:version/>
  <cp:contentType/>
  <cp:contentStatus/>
</cp:coreProperties>
</file>