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<sst xmlns="http://schemas.openxmlformats.org/spreadsheetml/2006/main" count="167" uniqueCount="161">
  <si>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</si>
  <si>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</si>
  <si>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</si>
  <si>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</si>
  <si>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</si>
  <si>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</si>
  <si>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</si>
  <si>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</si>
  <si>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</si>
  <si>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</si>
  <si>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</si>
  <si>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</si>
  <si>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</si>
  <si>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</si>
  <si>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</si>
  <si>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</si>
  <si>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</si>
  <si>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</si>
  <si>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</si>
  <si>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</si>
  <si>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</si>
  <si>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</si>
  <si>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</si>
  <si>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</si>
  <si>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</si>
  <si>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</si>
  <si>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</si>
  <si>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</si>
  <si>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</si>
  <si>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</si>
  <si>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</si>
  <si>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</si>
  <si>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</si>
  <si>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</si>
  <si>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</si>
  <si>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</si>
  <si>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</si>
  <si>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</si>
  <si>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</si>
  <si>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</si>
  <si>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</si>
  <si>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</si>
  <si>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</si>
  <si>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</si>
  <si>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</si>
  <si>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</si>
  <si>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</si>
  <si>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</si>
  <si>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</si>
  <si>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</si>
  <si>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</si>
  <si>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</si>
  <si>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</si>
  <si>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</si>
  <si>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</si>
  <si>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</si>
  <si>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</si>
  <si>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</si>
  <si>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</si>
  <si>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</si>
  <si>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</si>
  <si>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</si>
  <si>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</si>
  <si>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</si>
  <si>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</si>
  <si>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</si>
  <si>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</si>
  <si>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</si>
  <si>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</si>
  <si>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</si>
  <si>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</si>
  <si>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</si>
  <si>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</si>
  <si>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</si>
  <si>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</si>
  <si>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</si>
  <si>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</si>
  <si>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</si>
  <si>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</si>
  <si>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</si>
  <si>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</si>
  <si>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</si>
  <si>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</si>
  <si>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</si>
  <si>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</si>
  <si>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</si>
  <si>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</si>
  <si>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</si>
  <si>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</si>
  <si>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</si>
  <si>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</si>
  <si>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</si>
  <si>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</si>
  <si>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</si>
  <si>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</si>
  <si>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</si>
  <si>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</si>
  <si>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</si>
  <si>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</si>
  <si>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</si>
  <si>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</si>
  <si>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</si>
  <si>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</si>
  <si>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</si>
  <si>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</si>
  <si>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</si>
  <si>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</si>
  <si>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</si>
  <si>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</si>
  <si>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</si>
  <si>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</si>
  <si>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</si>
  <si>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</si>
  <si>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</si>
  <si>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</si>
  <si>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</si>
  <si>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</si>
  <si>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</si>
  <si>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</si>
  <si>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</si>
  <si>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</si>
  <si>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</si>
  <si>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</si>
  <si>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</si>
  <si>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</si>
  <si>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</si>
  <si>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</si>
  <si>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</si>
  <si>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</si>
  <si>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</si>
  <si>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</si>
  <si>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</si>
  <si>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</si>
  <si>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</si>
  <si>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</si>
  <si>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</si>
  <si>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</si>
  <si>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</si>
  <si>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</si>
  <si>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</si>
  <si>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</si>
  <si>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</si>
  <si>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</si>
  <si>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</si>
  <si>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</si>
  <si>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</si>
  <si>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</si>
  <si>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</si>
  <si>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</si>
  <si>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</si>
  <si>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</si>
  <si>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</si>
  <si>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</si>
  <si>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</si>
  <si>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</si>
  <si>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</si>
  <si>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</si>
  <si>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</si>
  <si>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</si>
  <si>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</si>
  <si>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31/05/19 - VENCIMENTO 07/06/19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</si>
</sst>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548687</v>
      </c>
      <c r="C7" s="9">
        <f t="shared" si="0"/>
        <v>725776</v>
      </c>
      <c r="D7" s="9">
        <f t="shared" si="0"/>
        <v>710017</v>
      </c>
      <c r="E7" s="9">
        <f>+E8+E20+E24+E27</f>
        <v>110998</v>
      </c>
      <c r="F7" s="9">
        <f>+F8+F20+F24+F27</f>
        <v>298595</v>
      </c>
      <c r="G7" s="9">
        <f t="shared" si="0"/>
        <v>465178</v>
      </c>
      <c r="H7" s="9">
        <f t="shared" si="0"/>
        <v>340839</v>
      </c>
      <c r="I7" s="9">
        <f t="shared" si="0"/>
        <v>287195</v>
      </c>
      <c r="J7" s="9">
        <f t="shared" si="0"/>
        <v>139179</v>
      </c>
      <c r="K7" s="9">
        <f t="shared" si="0"/>
        <v>145206</v>
      </c>
      <c r="L7" s="9">
        <f t="shared" si="0"/>
        <v>305604</v>
      </c>
      <c r="M7" s="9">
        <f t="shared" si="0"/>
        <v>454404</v>
      </c>
      <c r="N7" s="9">
        <f t="shared" si="0"/>
        <v>481579</v>
      </c>
      <c r="O7" s="9">
        <f t="shared" si="0"/>
        <v>5013257</v>
      </c>
      <c r="P7" s="43"/>
      <c r="Q7"/>
      <c r="R7"/>
    </row>
    <row r="8" spans="1:18" ht="17.25" customHeight="1">
      <c r="A8" s="10" t="s">
        <v>35</v>
      </c>
      <c r="B8" s="11">
        <f>B9+B12+B16</f>
        <v>291325</v>
      </c>
      <c r="C8" s="11">
        <f aca="true" t="shared" si="1" ref="C8:N8">C9+C12+C16</f>
        <v>396401</v>
      </c>
      <c r="D8" s="11">
        <f t="shared" si="1"/>
        <v>359541</v>
      </c>
      <c r="E8" s="11">
        <f>E9+E12+E16</f>
        <v>54155</v>
      </c>
      <c r="F8" s="11">
        <f>F9+F12+F16</f>
        <v>152609</v>
      </c>
      <c r="G8" s="11">
        <f t="shared" si="1"/>
        <v>252642</v>
      </c>
      <c r="H8" s="11">
        <f t="shared" si="1"/>
        <v>192544</v>
      </c>
      <c r="I8" s="11">
        <f t="shared" si="1"/>
        <v>140793</v>
      </c>
      <c r="J8" s="11">
        <f t="shared" si="1"/>
        <v>80115</v>
      </c>
      <c r="K8" s="11">
        <f t="shared" si="1"/>
        <v>81080</v>
      </c>
      <c r="L8" s="11">
        <f t="shared" si="1"/>
        <v>155820</v>
      </c>
      <c r="M8" s="11">
        <f t="shared" si="1"/>
        <v>247184</v>
      </c>
      <c r="N8" s="11">
        <f t="shared" si="1"/>
        <v>277874</v>
      </c>
      <c r="O8" s="11">
        <f aca="true" t="shared" si="2" ref="O8:O27">SUM(B8:N8)</f>
        <v>2682083</v>
      </c>
      <c r="P8"/>
      <c r="Q8"/>
      <c r="R8"/>
    </row>
    <row r="9" spans="1:18" ht="17.25" customHeight="1">
      <c r="A9" s="15" t="s">
        <v>13</v>
      </c>
      <c r="B9" s="13">
        <f>+B10+B11</f>
        <v>41412</v>
      </c>
      <c r="C9" s="13">
        <f aca="true" t="shared" si="3" ref="C9:N9">+C10+C11</f>
        <v>58339</v>
      </c>
      <c r="D9" s="13">
        <f t="shared" si="3"/>
        <v>50118</v>
      </c>
      <c r="E9" s="13">
        <f>+E10+E11</f>
        <v>8624</v>
      </c>
      <c r="F9" s="13">
        <f>+F10+F11</f>
        <v>20520</v>
      </c>
      <c r="G9" s="13">
        <f t="shared" si="3"/>
        <v>34998</v>
      </c>
      <c r="H9" s="13">
        <f t="shared" si="3"/>
        <v>26505</v>
      </c>
      <c r="I9" s="13">
        <f t="shared" si="3"/>
        <v>15391</v>
      </c>
      <c r="J9" s="13">
        <f t="shared" si="3"/>
        <v>7251</v>
      </c>
      <c r="K9" s="13">
        <f t="shared" si="3"/>
        <v>9629</v>
      </c>
      <c r="L9" s="13">
        <f t="shared" si="3"/>
        <v>12744</v>
      </c>
      <c r="M9" s="13">
        <f t="shared" si="3"/>
        <v>22733</v>
      </c>
      <c r="N9" s="13">
        <f t="shared" si="3"/>
        <v>45079</v>
      </c>
      <c r="O9" s="11">
        <f t="shared" si="2"/>
        <v>353343</v>
      </c>
      <c r="P9"/>
      <c r="Q9"/>
      <c r="R9"/>
    </row>
    <row r="10" spans="1:18" ht="17.25" customHeight="1">
      <c r="A10" s="29" t="s">
        <v>14</v>
      </c>
      <c r="B10" s="13">
        <v>41412</v>
      </c>
      <c r="C10" s="13">
        <v>58339</v>
      </c>
      <c r="D10" s="13">
        <v>50118</v>
      </c>
      <c r="E10" s="13">
        <v>8624</v>
      </c>
      <c r="F10" s="13">
        <v>20520</v>
      </c>
      <c r="G10" s="13">
        <v>34998</v>
      </c>
      <c r="H10" s="13">
        <v>26505</v>
      </c>
      <c r="I10" s="13">
        <v>15391</v>
      </c>
      <c r="J10" s="13">
        <v>7251</v>
      </c>
      <c r="K10" s="13">
        <v>9629</v>
      </c>
      <c r="L10" s="13">
        <v>12744</v>
      </c>
      <c r="M10" s="13">
        <v>22733</v>
      </c>
      <c r="N10" s="13">
        <v>45079</v>
      </c>
      <c r="O10" s="11">
        <f t="shared" si="2"/>
        <v>353343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237200</v>
      </c>
      <c r="C12" s="17">
        <f t="shared" si="4"/>
        <v>319886</v>
      </c>
      <c r="D12" s="17">
        <f t="shared" si="4"/>
        <v>293561</v>
      </c>
      <c r="E12" s="17">
        <f>SUM(E13:E15)</f>
        <v>42847</v>
      </c>
      <c r="F12" s="17">
        <f>SUM(F13:F15)</f>
        <v>124937</v>
      </c>
      <c r="G12" s="17">
        <f t="shared" si="4"/>
        <v>206651</v>
      </c>
      <c r="H12" s="17">
        <f t="shared" si="4"/>
        <v>157129</v>
      </c>
      <c r="I12" s="17">
        <f t="shared" si="4"/>
        <v>117577</v>
      </c>
      <c r="J12" s="17">
        <f t="shared" si="4"/>
        <v>68107</v>
      </c>
      <c r="K12" s="17">
        <f t="shared" si="4"/>
        <v>67287</v>
      </c>
      <c r="L12" s="17">
        <f t="shared" si="4"/>
        <v>133950</v>
      </c>
      <c r="M12" s="17">
        <f t="shared" si="4"/>
        <v>211800</v>
      </c>
      <c r="N12" s="17">
        <f t="shared" si="4"/>
        <v>220135</v>
      </c>
      <c r="O12" s="11">
        <f t="shared" si="2"/>
        <v>2201067</v>
      </c>
      <c r="P12"/>
      <c r="Q12"/>
      <c r="R12"/>
    </row>
    <row r="13" spans="1:18" s="60" customFormat="1" ht="17.25" customHeight="1">
      <c r="A13" s="65" t="s">
        <v>16</v>
      </c>
      <c r="B13" s="66">
        <v>105807</v>
      </c>
      <c r="C13" s="66">
        <v>152393</v>
      </c>
      <c r="D13" s="66">
        <v>144440</v>
      </c>
      <c r="E13" s="66">
        <v>22203</v>
      </c>
      <c r="F13" s="66">
        <v>61953</v>
      </c>
      <c r="G13" s="66">
        <v>98048</v>
      </c>
      <c r="H13" s="66">
        <v>72238</v>
      </c>
      <c r="I13" s="66">
        <v>58012</v>
      </c>
      <c r="J13" s="66">
        <v>29634</v>
      </c>
      <c r="K13" s="66">
        <v>30525</v>
      </c>
      <c r="L13" s="66">
        <v>61535</v>
      </c>
      <c r="M13" s="66">
        <v>92273</v>
      </c>
      <c r="N13" s="66">
        <v>94935</v>
      </c>
      <c r="O13" s="67">
        <f t="shared" si="2"/>
        <v>1023996</v>
      </c>
      <c r="P13" s="68"/>
      <c r="Q13" s="69"/>
      <c r="R13"/>
    </row>
    <row r="14" spans="1:18" s="60" customFormat="1" ht="17.25" customHeight="1">
      <c r="A14" s="65" t="s">
        <v>17</v>
      </c>
      <c r="B14" s="66">
        <v>118026</v>
      </c>
      <c r="C14" s="66">
        <v>147639</v>
      </c>
      <c r="D14" s="66">
        <v>134361</v>
      </c>
      <c r="E14" s="66">
        <v>17325</v>
      </c>
      <c r="F14" s="66">
        <v>58020</v>
      </c>
      <c r="G14" s="66">
        <v>97116</v>
      </c>
      <c r="H14" s="66">
        <v>76934</v>
      </c>
      <c r="I14" s="66">
        <v>54388</v>
      </c>
      <c r="J14" s="66">
        <v>35614</v>
      </c>
      <c r="K14" s="66">
        <v>33592</v>
      </c>
      <c r="L14" s="66">
        <v>67977</v>
      </c>
      <c r="M14" s="66">
        <v>109663</v>
      </c>
      <c r="N14" s="66">
        <v>107573</v>
      </c>
      <c r="O14" s="67">
        <f t="shared" si="2"/>
        <v>1058228</v>
      </c>
      <c r="P14" s="68"/>
      <c r="Q14"/>
      <c r="R14"/>
    </row>
    <row r="15" spans="1:18" ht="17.25" customHeight="1">
      <c r="A15" s="14" t="s">
        <v>18</v>
      </c>
      <c r="B15" s="13">
        <v>13367</v>
      </c>
      <c r="C15" s="13">
        <v>19854</v>
      </c>
      <c r="D15" s="13">
        <v>14760</v>
      </c>
      <c r="E15" s="13">
        <v>3319</v>
      </c>
      <c r="F15" s="13">
        <v>4964</v>
      </c>
      <c r="G15" s="13">
        <v>11487</v>
      </c>
      <c r="H15" s="13">
        <v>7957</v>
      </c>
      <c r="I15" s="13">
        <v>5177</v>
      </c>
      <c r="J15" s="13">
        <v>2859</v>
      </c>
      <c r="K15" s="13">
        <v>3170</v>
      </c>
      <c r="L15" s="13">
        <v>4438</v>
      </c>
      <c r="M15" s="13">
        <v>9864</v>
      </c>
      <c r="N15" s="13">
        <v>17627</v>
      </c>
      <c r="O15" s="11">
        <f t="shared" si="2"/>
        <v>118843</v>
      </c>
      <c r="P15"/>
      <c r="Q15"/>
      <c r="R15"/>
    </row>
    <row r="16" spans="1:15" ht="17.25" customHeight="1">
      <c r="A16" s="15" t="s">
        <v>31</v>
      </c>
      <c r="B16" s="13">
        <f>B17+B18+B19</f>
        <v>12713</v>
      </c>
      <c r="C16" s="13">
        <f aca="true" t="shared" si="5" ref="C16:N16">C17+C18+C19</f>
        <v>18176</v>
      </c>
      <c r="D16" s="13">
        <f t="shared" si="5"/>
        <v>15862</v>
      </c>
      <c r="E16" s="13">
        <f>E17+E18+E19</f>
        <v>2684</v>
      </c>
      <c r="F16" s="13">
        <f>F17+F18+F19</f>
        <v>7152</v>
      </c>
      <c r="G16" s="13">
        <f t="shared" si="5"/>
        <v>10993</v>
      </c>
      <c r="H16" s="13">
        <f t="shared" si="5"/>
        <v>8910</v>
      </c>
      <c r="I16" s="13">
        <f t="shared" si="5"/>
        <v>7825</v>
      </c>
      <c r="J16" s="13">
        <f t="shared" si="5"/>
        <v>4757</v>
      </c>
      <c r="K16" s="13">
        <f t="shared" si="5"/>
        <v>4164</v>
      </c>
      <c r="L16" s="13">
        <f t="shared" si="5"/>
        <v>9126</v>
      </c>
      <c r="M16" s="13">
        <f t="shared" si="5"/>
        <v>12651</v>
      </c>
      <c r="N16" s="13">
        <f t="shared" si="5"/>
        <v>12660</v>
      </c>
      <c r="O16" s="11">
        <f t="shared" si="2"/>
        <v>127673</v>
      </c>
    </row>
    <row r="17" spans="1:18" ht="17.25" customHeight="1">
      <c r="A17" s="14" t="s">
        <v>32</v>
      </c>
      <c r="B17" s="13">
        <v>12699</v>
      </c>
      <c r="C17" s="13">
        <v>18146</v>
      </c>
      <c r="D17" s="13">
        <v>15844</v>
      </c>
      <c r="E17" s="13">
        <v>2679</v>
      </c>
      <c r="F17" s="13">
        <v>7140</v>
      </c>
      <c r="G17" s="13">
        <v>10979</v>
      </c>
      <c r="H17" s="13">
        <v>8895</v>
      </c>
      <c r="I17" s="13">
        <v>7813</v>
      </c>
      <c r="J17" s="13">
        <v>4754</v>
      </c>
      <c r="K17" s="13">
        <v>4159</v>
      </c>
      <c r="L17" s="13">
        <v>9111</v>
      </c>
      <c r="M17" s="13">
        <v>12633</v>
      </c>
      <c r="N17" s="13">
        <v>12631</v>
      </c>
      <c r="O17" s="11">
        <f t="shared" si="2"/>
        <v>127483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17</v>
      </c>
      <c r="D18" s="13">
        <v>5</v>
      </c>
      <c r="E18" s="13">
        <v>5</v>
      </c>
      <c r="F18" s="13">
        <v>8</v>
      </c>
      <c r="G18" s="13">
        <v>2</v>
      </c>
      <c r="H18" s="13">
        <v>9</v>
      </c>
      <c r="I18" s="13">
        <v>7</v>
      </c>
      <c r="J18" s="13">
        <v>2</v>
      </c>
      <c r="K18" s="13">
        <v>1</v>
      </c>
      <c r="L18" s="13">
        <v>6</v>
      </c>
      <c r="M18" s="13">
        <v>8</v>
      </c>
      <c r="N18" s="13">
        <v>11</v>
      </c>
      <c r="O18" s="11">
        <f t="shared" si="2"/>
        <v>87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13</v>
      </c>
      <c r="D19" s="13">
        <v>13</v>
      </c>
      <c r="E19" s="13">
        <v>0</v>
      </c>
      <c r="F19" s="13">
        <v>4</v>
      </c>
      <c r="G19" s="13">
        <v>12</v>
      </c>
      <c r="H19" s="13">
        <v>6</v>
      </c>
      <c r="I19" s="13">
        <v>5</v>
      </c>
      <c r="J19" s="13">
        <v>1</v>
      </c>
      <c r="K19" s="13">
        <v>4</v>
      </c>
      <c r="L19" s="13">
        <v>9</v>
      </c>
      <c r="M19" s="13">
        <v>10</v>
      </c>
      <c r="N19" s="13">
        <v>18</v>
      </c>
      <c r="O19" s="11">
        <f t="shared" si="2"/>
        <v>103</v>
      </c>
      <c r="P19"/>
      <c r="Q19"/>
      <c r="R19"/>
    </row>
    <row r="20" spans="1:18" ht="17.25" customHeight="1">
      <c r="A20" s="16" t="s">
        <v>19</v>
      </c>
      <c r="B20" s="11">
        <f>+B21+B22+B23</f>
        <v>139325</v>
      </c>
      <c r="C20" s="11">
        <f aca="true" t="shared" si="6" ref="C20:N20">+C21+C22+C23</f>
        <v>160323</v>
      </c>
      <c r="D20" s="11">
        <f t="shared" si="6"/>
        <v>171478</v>
      </c>
      <c r="E20" s="11">
        <f>+E21+E22+E23</f>
        <v>27078</v>
      </c>
      <c r="F20" s="11">
        <f>+F21+F22+F23</f>
        <v>67155</v>
      </c>
      <c r="G20" s="11">
        <f t="shared" si="6"/>
        <v>102624</v>
      </c>
      <c r="H20" s="11">
        <f t="shared" si="6"/>
        <v>79692</v>
      </c>
      <c r="I20" s="11">
        <f t="shared" si="6"/>
        <v>93527</v>
      </c>
      <c r="J20" s="11">
        <f t="shared" si="6"/>
        <v>40038</v>
      </c>
      <c r="K20" s="11">
        <f t="shared" si="6"/>
        <v>41310</v>
      </c>
      <c r="L20" s="11">
        <f t="shared" si="6"/>
        <v>98399</v>
      </c>
      <c r="M20" s="11">
        <f t="shared" si="6"/>
        <v>134692</v>
      </c>
      <c r="N20" s="11">
        <f t="shared" si="6"/>
        <v>107717</v>
      </c>
      <c r="O20" s="11">
        <f t="shared" si="2"/>
        <v>1263358</v>
      </c>
      <c r="P20"/>
      <c r="Q20"/>
      <c r="R20"/>
    </row>
    <row r="21" spans="1:18" s="60" customFormat="1" ht="17.25" customHeight="1">
      <c r="A21" s="54" t="s">
        <v>20</v>
      </c>
      <c r="B21" s="66">
        <v>82715</v>
      </c>
      <c r="C21" s="66">
        <v>103505</v>
      </c>
      <c r="D21" s="66">
        <v>111688</v>
      </c>
      <c r="E21" s="66">
        <v>18750</v>
      </c>
      <c r="F21" s="66">
        <v>43562</v>
      </c>
      <c r="G21" s="66">
        <v>66495</v>
      </c>
      <c r="H21" s="66">
        <v>48547</v>
      </c>
      <c r="I21" s="66">
        <v>59701</v>
      </c>
      <c r="J21" s="66">
        <v>25083</v>
      </c>
      <c r="K21" s="66">
        <v>25314</v>
      </c>
      <c r="L21" s="66">
        <v>58667</v>
      </c>
      <c r="M21" s="66">
        <v>78947</v>
      </c>
      <c r="N21" s="66">
        <v>68477</v>
      </c>
      <c r="O21" s="67">
        <f t="shared" si="2"/>
        <v>791451</v>
      </c>
      <c r="P21" s="68"/>
      <c r="Q21"/>
      <c r="R21"/>
    </row>
    <row r="22" spans="1:18" s="60" customFormat="1" ht="17.25" customHeight="1">
      <c r="A22" s="54" t="s">
        <v>21</v>
      </c>
      <c r="B22" s="66">
        <v>50884</v>
      </c>
      <c r="C22" s="66">
        <v>49805</v>
      </c>
      <c r="D22" s="66">
        <v>53650</v>
      </c>
      <c r="E22" s="66">
        <v>7148</v>
      </c>
      <c r="F22" s="66">
        <v>21544</v>
      </c>
      <c r="G22" s="66">
        <v>32411</v>
      </c>
      <c r="H22" s="66">
        <v>28313</v>
      </c>
      <c r="I22" s="66">
        <v>30962</v>
      </c>
      <c r="J22" s="66">
        <v>13767</v>
      </c>
      <c r="K22" s="66">
        <v>14694</v>
      </c>
      <c r="L22" s="66">
        <v>37118</v>
      </c>
      <c r="M22" s="66">
        <v>50758</v>
      </c>
      <c r="N22" s="66">
        <v>33538</v>
      </c>
      <c r="O22" s="67">
        <f t="shared" si="2"/>
        <v>424592</v>
      </c>
      <c r="P22" s="68"/>
      <c r="Q22"/>
      <c r="R22"/>
    </row>
    <row r="23" spans="1:18" ht="17.25" customHeight="1">
      <c r="A23" s="12" t="s">
        <v>22</v>
      </c>
      <c r="B23" s="13">
        <v>5726</v>
      </c>
      <c r="C23" s="13">
        <v>7013</v>
      </c>
      <c r="D23" s="13">
        <v>6140</v>
      </c>
      <c r="E23" s="13">
        <v>1180</v>
      </c>
      <c r="F23" s="13">
        <v>2049</v>
      </c>
      <c r="G23" s="13">
        <v>3718</v>
      </c>
      <c r="H23" s="13">
        <v>2832</v>
      </c>
      <c r="I23" s="13">
        <v>2864</v>
      </c>
      <c r="J23" s="13">
        <v>1188</v>
      </c>
      <c r="K23" s="13">
        <v>1302</v>
      </c>
      <c r="L23" s="13">
        <v>2614</v>
      </c>
      <c r="M23" s="13">
        <v>4987</v>
      </c>
      <c r="N23" s="13">
        <v>5702</v>
      </c>
      <c r="O23" s="11">
        <f t="shared" si="2"/>
        <v>47315</v>
      </c>
      <c r="P23"/>
      <c r="Q23"/>
      <c r="R23"/>
    </row>
    <row r="24" spans="1:18" ht="17.25" customHeight="1">
      <c r="A24" s="16" t="s">
        <v>23</v>
      </c>
      <c r="B24" s="13">
        <f>+B25+B26</f>
        <v>118037</v>
      </c>
      <c r="C24" s="13">
        <f aca="true" t="shared" si="7" ref="C24:N24">+C25+C26</f>
        <v>169052</v>
      </c>
      <c r="D24" s="13">
        <f t="shared" si="7"/>
        <v>178998</v>
      </c>
      <c r="E24" s="13">
        <f>+E25+E26</f>
        <v>29765</v>
      </c>
      <c r="F24" s="13">
        <f>+F25+F26</f>
        <v>78831</v>
      </c>
      <c r="G24" s="13">
        <f t="shared" si="7"/>
        <v>109912</v>
      </c>
      <c r="H24" s="13">
        <f t="shared" si="7"/>
        <v>68603</v>
      </c>
      <c r="I24" s="13">
        <f t="shared" si="7"/>
        <v>52875</v>
      </c>
      <c r="J24" s="13">
        <f t="shared" si="7"/>
        <v>19026</v>
      </c>
      <c r="K24" s="13">
        <f t="shared" si="7"/>
        <v>22816</v>
      </c>
      <c r="L24" s="13">
        <f t="shared" si="7"/>
        <v>51385</v>
      </c>
      <c r="M24" s="13">
        <f t="shared" si="7"/>
        <v>72528</v>
      </c>
      <c r="N24" s="13">
        <f t="shared" si="7"/>
        <v>89450</v>
      </c>
      <c r="O24" s="11">
        <f t="shared" si="2"/>
        <v>1061278</v>
      </c>
      <c r="P24" s="44"/>
      <c r="Q24"/>
      <c r="R24"/>
    </row>
    <row r="25" spans="1:18" ht="17.25" customHeight="1">
      <c r="A25" s="12" t="s">
        <v>36</v>
      </c>
      <c r="B25" s="13">
        <v>77771</v>
      </c>
      <c r="C25" s="13">
        <v>117687</v>
      </c>
      <c r="D25" s="13">
        <v>125189</v>
      </c>
      <c r="E25" s="13">
        <v>22017</v>
      </c>
      <c r="F25" s="13">
        <v>52808</v>
      </c>
      <c r="G25" s="13">
        <v>76457</v>
      </c>
      <c r="H25" s="13">
        <v>47010</v>
      </c>
      <c r="I25" s="13">
        <v>37076</v>
      </c>
      <c r="J25" s="13">
        <v>13701</v>
      </c>
      <c r="K25" s="13">
        <v>16949</v>
      </c>
      <c r="L25" s="13">
        <v>33639</v>
      </c>
      <c r="M25" s="13">
        <v>50653</v>
      </c>
      <c r="N25" s="13">
        <v>60524</v>
      </c>
      <c r="O25" s="11">
        <f t="shared" si="2"/>
        <v>731481</v>
      </c>
      <c r="P25" s="43"/>
      <c r="Q25"/>
      <c r="R25"/>
    </row>
    <row r="26" spans="1:18" ht="17.25" customHeight="1">
      <c r="A26" s="12" t="s">
        <v>37</v>
      </c>
      <c r="B26" s="13">
        <v>40266</v>
      </c>
      <c r="C26" s="13">
        <v>51365</v>
      </c>
      <c r="D26" s="13">
        <v>53809</v>
      </c>
      <c r="E26" s="13">
        <v>7748</v>
      </c>
      <c r="F26" s="13">
        <v>26023</v>
      </c>
      <c r="G26" s="13">
        <v>33455</v>
      </c>
      <c r="H26" s="13">
        <v>21593</v>
      </c>
      <c r="I26" s="13">
        <v>15799</v>
      </c>
      <c r="J26" s="13">
        <v>5325</v>
      </c>
      <c r="K26" s="13">
        <v>5867</v>
      </c>
      <c r="L26" s="13">
        <v>17746</v>
      </c>
      <c r="M26" s="13">
        <v>21875</v>
      </c>
      <c r="N26" s="13">
        <v>28926</v>
      </c>
      <c r="O26" s="11">
        <f t="shared" si="2"/>
        <v>329797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6538</v>
      </c>
      <c r="O27" s="11">
        <f t="shared" si="2"/>
        <v>6538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105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105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12669.5</v>
      </c>
      <c r="O37" s="23">
        <f>SUM(B37:N37)</f>
        <v>12669.5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1807525.38</v>
      </c>
      <c r="C49" s="22">
        <f aca="true" t="shared" si="11" ref="C49:N49">+C50+C62</f>
        <v>2672136.9100000006</v>
      </c>
      <c r="D49" s="22">
        <f t="shared" si="11"/>
        <v>2943408.85</v>
      </c>
      <c r="E49" s="22">
        <f t="shared" si="11"/>
        <v>585925.14</v>
      </c>
      <c r="F49" s="22">
        <f t="shared" si="11"/>
        <v>1022191.35</v>
      </c>
      <c r="G49" s="22">
        <f t="shared" si="11"/>
        <v>1782461.7599999998</v>
      </c>
      <c r="H49" s="22">
        <f t="shared" si="11"/>
        <v>1334812.35</v>
      </c>
      <c r="I49" s="22">
        <f>+I50+I62</f>
        <v>1163937.3</v>
      </c>
      <c r="J49" s="22">
        <f t="shared" si="11"/>
        <v>484227.24</v>
      </c>
      <c r="K49" s="22">
        <f>+K50+K62</f>
        <v>462737.09</v>
      </c>
      <c r="L49" s="22">
        <f>+L50+L62</f>
        <v>1024808</v>
      </c>
      <c r="M49" s="22">
        <f>+M50+M62</f>
        <v>1547731.92</v>
      </c>
      <c r="N49" s="22">
        <f t="shared" si="11"/>
        <v>1643092.97</v>
      </c>
      <c r="O49" s="22">
        <f>SUM(B49:N49)</f>
        <v>18474996.259999998</v>
      </c>
      <c r="P49"/>
      <c r="Q49"/>
      <c r="R49"/>
    </row>
    <row r="50" spans="1:18" ht="17.25" customHeight="1">
      <c r="A50" s="16" t="s">
        <v>55</v>
      </c>
      <c r="B50" s="23">
        <f>SUM(B51:B61)</f>
        <v>1790808.39</v>
      </c>
      <c r="C50" s="23">
        <f aca="true" t="shared" si="12" ref="C50:N50">SUM(C51:C61)</f>
        <v>2648985.1400000006</v>
      </c>
      <c r="D50" s="23">
        <f t="shared" si="12"/>
        <v>2935299.88</v>
      </c>
      <c r="E50" s="23">
        <f t="shared" si="12"/>
        <v>585925.14</v>
      </c>
      <c r="F50" s="23">
        <f t="shared" si="12"/>
        <v>1009659.28</v>
      </c>
      <c r="G50" s="23">
        <f t="shared" si="12"/>
        <v>1759379.5499999998</v>
      </c>
      <c r="H50" s="23">
        <f t="shared" si="12"/>
        <v>1334812.35</v>
      </c>
      <c r="I50" s="23">
        <f>SUM(I51:I61)</f>
        <v>1155197.61</v>
      </c>
      <c r="J50" s="23">
        <f t="shared" si="12"/>
        <v>482714.6</v>
      </c>
      <c r="K50" s="23">
        <f>SUM(K51:K61)</f>
        <v>454897.5</v>
      </c>
      <c r="L50" s="23">
        <f>SUM(L51:L61)</f>
        <v>1023344.56</v>
      </c>
      <c r="M50" s="23">
        <f>SUM(M51:M61)</f>
        <v>1539211.01</v>
      </c>
      <c r="N50" s="23">
        <f t="shared" si="12"/>
        <v>1633113.74</v>
      </c>
      <c r="O50" s="23">
        <f>SUM(B50:N50)</f>
        <v>18353348.749999996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1725291.4</v>
      </c>
      <c r="C51" s="23">
        <f t="shared" si="13"/>
        <v>2560029.68</v>
      </c>
      <c r="D51" s="23">
        <f t="shared" si="13"/>
        <v>2744854.72</v>
      </c>
      <c r="E51" s="23">
        <f t="shared" si="13"/>
        <v>585925.14</v>
      </c>
      <c r="F51" s="23">
        <f t="shared" si="13"/>
        <v>982974.74</v>
      </c>
      <c r="G51" s="23">
        <f t="shared" si="13"/>
        <v>1563230.67</v>
      </c>
      <c r="H51" s="23">
        <f t="shared" si="13"/>
        <v>1248629.59</v>
      </c>
      <c r="I51" s="23">
        <f t="shared" si="13"/>
        <v>983901.35</v>
      </c>
      <c r="J51" s="23">
        <f t="shared" si="13"/>
        <v>424370.69</v>
      </c>
      <c r="K51" s="23">
        <f t="shared" si="13"/>
        <v>396877.04</v>
      </c>
      <c r="L51" s="23">
        <f t="shared" si="13"/>
        <v>868954.41</v>
      </c>
      <c r="M51" s="23">
        <f t="shared" si="13"/>
        <v>1319998.18</v>
      </c>
      <c r="N51" s="23">
        <f t="shared" si="13"/>
        <v>1562820.17</v>
      </c>
      <c r="O51" s="23">
        <f>SUM(B51:N51)</f>
        <v>16967857.779999997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12669.5</v>
      </c>
      <c r="O55" s="23">
        <f>SUM(B55:N55)</f>
        <v>12669.5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6638.7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61425.31</v>
      </c>
      <c r="C61" s="19">
        <v>83181.74</v>
      </c>
      <c r="D61" s="19">
        <v>184059.4</v>
      </c>
      <c r="E61" s="19">
        <v>0</v>
      </c>
      <c r="F61" s="19">
        <v>24467.5</v>
      </c>
      <c r="G61" s="19">
        <v>192703.48</v>
      </c>
      <c r="H61" s="19">
        <v>77639.46</v>
      </c>
      <c r="I61" s="19">
        <v>167919.34</v>
      </c>
      <c r="J61" s="19">
        <v>56999.99</v>
      </c>
      <c r="K61" s="19">
        <v>56796.38</v>
      </c>
      <c r="L61" s="19">
        <v>152134.59</v>
      </c>
      <c r="M61" s="19">
        <v>216606.31</v>
      </c>
      <c r="N61" s="19">
        <v>53909.03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8108.97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1512.64</v>
      </c>
      <c r="K62" s="36">
        <v>7839.59</v>
      </c>
      <c r="L62" s="36">
        <v>1463.44</v>
      </c>
      <c r="M62" s="36">
        <v>8520.91</v>
      </c>
      <c r="N62" s="36">
        <v>9979.23</v>
      </c>
      <c r="O62" s="36">
        <f>SUM(B62:N62)</f>
        <v>121647.51000000001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-312629.29000000004</v>
      </c>
      <c r="C66" s="35">
        <f t="shared" si="14"/>
        <v>-338380.35</v>
      </c>
      <c r="D66" s="35">
        <f t="shared" si="14"/>
        <v>-412401.07</v>
      </c>
      <c r="E66" s="35">
        <f t="shared" si="14"/>
        <v>-159339.13</v>
      </c>
      <c r="F66" s="35">
        <f t="shared" si="14"/>
        <v>-114741.13</v>
      </c>
      <c r="G66" s="35">
        <f t="shared" si="14"/>
        <v>-307364.4</v>
      </c>
      <c r="H66" s="35">
        <f t="shared" si="14"/>
        <v>-181185.7</v>
      </c>
      <c r="I66" s="35">
        <f t="shared" si="14"/>
        <v>-192227.01</v>
      </c>
      <c r="J66" s="35">
        <f t="shared" si="14"/>
        <v>-53627.86</v>
      </c>
      <c r="K66" s="35">
        <f t="shared" si="14"/>
        <v>-84611.01</v>
      </c>
      <c r="L66" s="35">
        <f t="shared" si="14"/>
        <v>-138734.19</v>
      </c>
      <c r="M66" s="35">
        <f t="shared" si="14"/>
        <v>-160761.50999999998</v>
      </c>
      <c r="N66" s="35">
        <f t="shared" si="14"/>
        <v>-244690.81</v>
      </c>
      <c r="O66" s="35">
        <f aca="true" t="shared" si="15" ref="O66:O74">SUM(B66:N66)</f>
        <v>-2700693.4599999995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-223274.29</v>
      </c>
      <c r="C67" s="35">
        <f t="shared" si="16"/>
        <v>-256163.66</v>
      </c>
      <c r="D67" s="35">
        <f t="shared" si="16"/>
        <v>-240430.39</v>
      </c>
      <c r="E67" s="35">
        <f t="shared" si="16"/>
        <v>-37083.2</v>
      </c>
      <c r="F67" s="35">
        <f t="shared" si="16"/>
        <v>-88236</v>
      </c>
      <c r="G67" s="35">
        <f t="shared" si="16"/>
        <v>-240977.7</v>
      </c>
      <c r="H67" s="35">
        <f t="shared" si="16"/>
        <v>-114423</v>
      </c>
      <c r="I67" s="35">
        <f t="shared" si="16"/>
        <v>-130260.6</v>
      </c>
      <c r="J67" s="35">
        <f t="shared" si="16"/>
        <v>-39468.79</v>
      </c>
      <c r="K67" s="35">
        <f t="shared" si="16"/>
        <v>-53124.68</v>
      </c>
      <c r="L67" s="35">
        <f t="shared" si="16"/>
        <v>-72017.34</v>
      </c>
      <c r="M67" s="35">
        <f t="shared" si="16"/>
        <v>-124621.82999999999</v>
      </c>
      <c r="N67" s="35">
        <f t="shared" si="16"/>
        <v>-193839.7</v>
      </c>
      <c r="O67" s="35">
        <f t="shared" si="15"/>
        <v>-1813921.1800000002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-178071.6</v>
      </c>
      <c r="C68" s="57">
        <f aca="true" t="shared" si="17" ref="C68:N68">-ROUND(C9*$D$3,2)</f>
        <v>-250857.7</v>
      </c>
      <c r="D68" s="57">
        <f t="shared" si="17"/>
        <v>-215507.4</v>
      </c>
      <c r="E68" s="57">
        <f t="shared" si="17"/>
        <v>-37083.2</v>
      </c>
      <c r="F68" s="57">
        <f t="shared" si="17"/>
        <v>-88236</v>
      </c>
      <c r="G68" s="57">
        <f t="shared" si="17"/>
        <v>-150491.4</v>
      </c>
      <c r="H68" s="57">
        <f>-ROUND((H9+H29)*$D$3,2)</f>
        <v>-114423</v>
      </c>
      <c r="I68" s="57">
        <f t="shared" si="17"/>
        <v>-66181.3</v>
      </c>
      <c r="J68" s="57">
        <f t="shared" si="17"/>
        <v>-31179.3</v>
      </c>
      <c r="K68" s="57">
        <f t="shared" si="17"/>
        <v>-41404.7</v>
      </c>
      <c r="L68" s="57">
        <f t="shared" si="17"/>
        <v>-54799.2</v>
      </c>
      <c r="M68" s="57">
        <f t="shared" si="17"/>
        <v>-97751.9</v>
      </c>
      <c r="N68" s="57">
        <f t="shared" si="17"/>
        <v>-193839.7</v>
      </c>
      <c r="O68" s="57">
        <f t="shared" si="15"/>
        <v>-1519826.4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-8.6</v>
      </c>
      <c r="C70" s="35">
        <v>-34.4</v>
      </c>
      <c r="D70" s="19">
        <v>-86</v>
      </c>
      <c r="E70" s="19">
        <v>0</v>
      </c>
      <c r="F70" s="19">
        <v>0</v>
      </c>
      <c r="G70" s="19">
        <v>-103.2</v>
      </c>
      <c r="H70" s="19">
        <v>0</v>
      </c>
      <c r="I70" s="19">
        <v>-98.9</v>
      </c>
      <c r="J70" s="35">
        <v>-7.79</v>
      </c>
      <c r="K70" s="19">
        <v>-11.01</v>
      </c>
      <c r="L70" s="19">
        <v>-16.17</v>
      </c>
      <c r="M70" s="19">
        <v>-25.23</v>
      </c>
      <c r="N70" s="19">
        <v>0</v>
      </c>
      <c r="O70" s="35">
        <f t="shared" si="15"/>
        <v>-391.30000000000007</v>
      </c>
      <c r="P70"/>
      <c r="Q70"/>
      <c r="R70"/>
    </row>
    <row r="71" spans="1:18" ht="18.75" customHeight="1">
      <c r="A71" s="12" t="s">
        <v>71</v>
      </c>
      <c r="B71" s="35">
        <v>-3401.3</v>
      </c>
      <c r="C71" s="35">
        <v>-1053.5</v>
      </c>
      <c r="D71" s="19">
        <v>-1135.2</v>
      </c>
      <c r="E71" s="19">
        <v>0</v>
      </c>
      <c r="F71" s="19">
        <v>0</v>
      </c>
      <c r="G71" s="19">
        <v>-1896.3</v>
      </c>
      <c r="H71" s="19">
        <v>0</v>
      </c>
      <c r="I71" s="19">
        <v>-1294.3</v>
      </c>
      <c r="J71" s="35">
        <v>-151.82</v>
      </c>
      <c r="K71" s="19">
        <v>-214.64</v>
      </c>
      <c r="L71" s="19">
        <v>-315.34</v>
      </c>
      <c r="M71" s="19">
        <v>-492.1</v>
      </c>
      <c r="N71" s="19">
        <v>0</v>
      </c>
      <c r="O71" s="35">
        <f t="shared" si="15"/>
        <v>-9954.5</v>
      </c>
      <c r="P71"/>
      <c r="Q71"/>
      <c r="R71"/>
    </row>
    <row r="72" spans="1:18" ht="18.75" customHeight="1">
      <c r="A72" s="12" t="s">
        <v>72</v>
      </c>
      <c r="B72" s="35">
        <v>-41792.79</v>
      </c>
      <c r="C72" s="35">
        <v>-4218.06</v>
      </c>
      <c r="D72" s="19">
        <v>-23701.79</v>
      </c>
      <c r="E72" s="19">
        <v>0</v>
      </c>
      <c r="F72" s="19">
        <v>0</v>
      </c>
      <c r="G72" s="19">
        <v>-88486.8</v>
      </c>
      <c r="H72" s="19">
        <v>0</v>
      </c>
      <c r="I72" s="19">
        <v>-62686.1</v>
      </c>
      <c r="J72" s="35">
        <v>-8129.88</v>
      </c>
      <c r="K72" s="19">
        <v>-11494.33</v>
      </c>
      <c r="L72" s="19">
        <v>-16886.63</v>
      </c>
      <c r="M72" s="19">
        <v>-26352.6</v>
      </c>
      <c r="N72" s="19">
        <v>0</v>
      </c>
      <c r="O72" s="35">
        <f t="shared" si="15"/>
        <v>-283748.98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-89355</v>
      </c>
      <c r="C74" s="57">
        <f t="shared" si="18"/>
        <v>-82216.69</v>
      </c>
      <c r="D74" s="35">
        <f t="shared" si="18"/>
        <v>-171970.68</v>
      </c>
      <c r="E74" s="35">
        <f t="shared" si="18"/>
        <v>-122255.93</v>
      </c>
      <c r="F74" s="35">
        <f t="shared" si="18"/>
        <v>-26505.13</v>
      </c>
      <c r="G74" s="35">
        <f t="shared" si="18"/>
        <v>-66386.7</v>
      </c>
      <c r="H74" s="35">
        <f t="shared" si="18"/>
        <v>-66762.7</v>
      </c>
      <c r="I74" s="35">
        <f t="shared" si="18"/>
        <v>-61966.41</v>
      </c>
      <c r="J74" s="35">
        <f t="shared" si="18"/>
        <v>-14159.07</v>
      </c>
      <c r="K74" s="35">
        <f t="shared" si="18"/>
        <v>-31486.329999999998</v>
      </c>
      <c r="L74" s="35">
        <f t="shared" si="18"/>
        <v>-66716.85</v>
      </c>
      <c r="M74" s="35">
        <f t="shared" si="18"/>
        <v>-36139.68</v>
      </c>
      <c r="N74" s="57">
        <f t="shared" si="18"/>
        <v>-50851.11</v>
      </c>
      <c r="O74" s="57">
        <f t="shared" si="15"/>
        <v>-886772.2799999999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-1067.5</v>
      </c>
      <c r="E77" s="35">
        <v>-2488.97</v>
      </c>
      <c r="F77" s="35">
        <v>0</v>
      </c>
      <c r="G77" s="19">
        <v>0</v>
      </c>
      <c r="H77" s="35">
        <v>-380.5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-3936.97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-13851.37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-3945.46</v>
      </c>
      <c r="K79" s="35">
        <v>-3945.46</v>
      </c>
      <c r="L79" s="35">
        <v>-8017.73</v>
      </c>
      <c r="M79" s="35">
        <v>-12005.46</v>
      </c>
      <c r="N79" s="35">
        <v>-13668.17</v>
      </c>
      <c r="O79" s="57">
        <f>SUM(B79:N79)</f>
        <v>-140909.11000000002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-75503.63</v>
      </c>
      <c r="C81" s="19">
        <v>-60291.82</v>
      </c>
      <c r="D81" s="19">
        <v>-151894.54</v>
      </c>
      <c r="E81" s="19">
        <v>-7462.82</v>
      </c>
      <c r="F81" s="19">
        <v>-16599.22</v>
      </c>
      <c r="G81" s="19">
        <v>-53056.7</v>
      </c>
      <c r="H81" s="19">
        <v>-56476.29</v>
      </c>
      <c r="I81" s="19">
        <v>-53554.14</v>
      </c>
      <c r="J81" s="19">
        <v>-10213.61</v>
      </c>
      <c r="K81" s="19">
        <v>-27540.87</v>
      </c>
      <c r="L81" s="19">
        <v>-57624.12</v>
      </c>
      <c r="M81" s="19">
        <v>-24134.22</v>
      </c>
      <c r="N81" s="19">
        <v>-37182.94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7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35">
        <v>-1797.11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57">
        <f>SUM(B102:N102)</f>
        <v>-1797.11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1494896.0899999999</v>
      </c>
      <c r="C114" s="24">
        <f t="shared" si="20"/>
        <v>2333756.5600000005</v>
      </c>
      <c r="D114" s="24">
        <f t="shared" si="20"/>
        <v>2531007.78</v>
      </c>
      <c r="E114" s="24">
        <f t="shared" si="20"/>
        <v>426586.01000000007</v>
      </c>
      <c r="F114" s="24">
        <f t="shared" si="20"/>
        <v>907450.22</v>
      </c>
      <c r="G114" s="24">
        <f t="shared" si="20"/>
        <v>1475097.3599999999</v>
      </c>
      <c r="H114" s="24">
        <f aca="true" t="shared" si="21" ref="H114:M114">+H115+H116</f>
        <v>1153626.6500000001</v>
      </c>
      <c r="I114" s="24">
        <f t="shared" si="21"/>
        <v>971710.29</v>
      </c>
      <c r="J114" s="24">
        <f t="shared" si="21"/>
        <v>430599.38</v>
      </c>
      <c r="K114" s="24">
        <f t="shared" si="21"/>
        <v>378126.08</v>
      </c>
      <c r="L114" s="24">
        <f t="shared" si="21"/>
        <v>886073.81</v>
      </c>
      <c r="M114" s="24">
        <f t="shared" si="21"/>
        <v>1386970.41</v>
      </c>
      <c r="N114" s="24">
        <f>+N115+N116</f>
        <v>1398402.16</v>
      </c>
      <c r="O114" s="41">
        <f t="shared" si="19"/>
        <v>15774302.800000003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1478179.0999999999</v>
      </c>
      <c r="C115" s="24">
        <f t="shared" si="22"/>
        <v>2310604.7900000005</v>
      </c>
      <c r="D115" s="24">
        <f t="shared" si="22"/>
        <v>2522898.8099999996</v>
      </c>
      <c r="E115" s="24">
        <f t="shared" si="22"/>
        <v>426586.01000000007</v>
      </c>
      <c r="F115" s="24">
        <f t="shared" si="22"/>
        <v>894918.15</v>
      </c>
      <c r="G115" s="24">
        <f t="shared" si="22"/>
        <v>1452015.15</v>
      </c>
      <c r="H115" s="24">
        <f aca="true" t="shared" si="23" ref="H115:M115">+H50+H67+H74+H111</f>
        <v>1153626.6500000001</v>
      </c>
      <c r="I115" s="24">
        <f t="shared" si="23"/>
        <v>962970.6000000001</v>
      </c>
      <c r="J115" s="24">
        <f t="shared" si="23"/>
        <v>429086.74</v>
      </c>
      <c r="K115" s="24">
        <f t="shared" si="23"/>
        <v>370286.49</v>
      </c>
      <c r="L115" s="24">
        <f t="shared" si="23"/>
        <v>884610.3700000001</v>
      </c>
      <c r="M115" s="24">
        <f t="shared" si="23"/>
        <v>1378449.5</v>
      </c>
      <c r="N115" s="24">
        <f>+N50+N67+N74+N111</f>
        <v>1388422.93</v>
      </c>
      <c r="O115" s="41">
        <f t="shared" si="19"/>
        <v>15652655.29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8108.97</v>
      </c>
      <c r="E116" s="24">
        <f t="shared" si="24"/>
        <v>0</v>
      </c>
      <c r="F116" s="24">
        <f t="shared" si="24"/>
        <v>12532.07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1512.64</v>
      </c>
      <c r="K116" s="24">
        <f t="shared" si="25"/>
        <v>7839.59</v>
      </c>
      <c r="L116" s="24">
        <f t="shared" si="25"/>
        <v>1463.44</v>
      </c>
      <c r="M116" s="24">
        <f t="shared" si="25"/>
        <v>8520.91</v>
      </c>
      <c r="N116" s="24">
        <f>IF(+N62+N112+N117&lt;0,0,(N62+N112+N117))</f>
        <v>9979.23</v>
      </c>
      <c r="O116" s="41">
        <f t="shared" si="19"/>
        <v>121647.51000000001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15774302.809999999</v>
      </c>
      <c r="P122" s="45"/>
    </row>
    <row r="123" spans="1:15" ht="18.75" customHeight="1">
      <c r="A123" s="26" t="s">
        <v>118</v>
      </c>
      <c r="B123" s="27">
        <v>189496.5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189496.5</v>
      </c>
    </row>
    <row r="124" spans="1:15" ht="18.75" customHeight="1">
      <c r="A124" s="26" t="s">
        <v>119</v>
      </c>
      <c r="B124" s="27">
        <v>1305399.59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1305399.59</v>
      </c>
    </row>
    <row r="125" spans="1:15" ht="18.75" customHeight="1">
      <c r="A125" s="26" t="s">
        <v>120</v>
      </c>
      <c r="B125" s="38">
        <v>0</v>
      </c>
      <c r="C125" s="27">
        <v>2333756.56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2333756.56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486020.12</v>
      </c>
      <c r="O139" s="39">
        <f t="shared" si="26"/>
        <v>486020.12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912382.05</v>
      </c>
      <c r="O140" s="39">
        <f t="shared" si="26"/>
        <v>912382.05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426586.01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426586.01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907450.22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907450.22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1153626.65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1153626.65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430599.38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430599.38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378126.08</v>
      </c>
      <c r="L147" s="38">
        <v>0</v>
      </c>
      <c r="M147" s="38">
        <v>0</v>
      </c>
      <c r="N147" s="38">
        <v>0</v>
      </c>
      <c r="O147" s="39">
        <f t="shared" si="27"/>
        <v>378126.08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1475097.35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1475097.35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971710.3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971710.3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886073.81</v>
      </c>
      <c r="M152" s="38">
        <v>0</v>
      </c>
      <c r="N152" s="38">
        <v>0</v>
      </c>
      <c r="O152" s="39">
        <f t="shared" si="27"/>
        <v>886073.81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2531007.78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2531007.78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1386970.41</v>
      </c>
      <c r="N154" s="75">
        <v>0</v>
      </c>
      <c r="O154" s="74">
        <f t="shared" si="27"/>
        <v>1386970.41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2019-06-06T18:29:14Z</dcterms:modified>
  <cp:category/>
  <cp:version/>
  <cp:contentType/>
  <cp:contentStatus/>
</cp:coreProperties>
</file>